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2023 03\"/>
    </mc:Choice>
  </mc:AlternateContent>
  <xr:revisionPtr revIDLastSave="0" documentId="13_ncr:1_{78790CA2-B3C4-47B0-BB32-7C836DF743C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F6" i="3" l="1"/>
  <c r="J6" i="3"/>
  <c r="M6" i="3"/>
  <c r="L6" i="3"/>
  <c r="K6" i="3"/>
  <c r="I6" i="3" l="1"/>
  <c r="H6" i="3"/>
  <c r="G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<sst xmlns="http://schemas.openxmlformats.org/spreadsheetml/2006/main" count="80" uniqueCount="75">
  <si>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</si>
  <si>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</si>
  <si>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</si>
  <si>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</si>
  <si>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</si>
  <si>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</si>
  <si>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</si>
  <si>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</si>
  <si>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</si>
  <si>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</si>
  <si>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</si>
  <si>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</si>
  <si>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</si>
  <si>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</si>
  <si>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</si>
  <si>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</si>
  <si>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</si>
  <si>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</si>
  <si>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</si>
  <si>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</si>
  <si>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</si>
  <si>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</si>
  <si>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</si>
  <si>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</si>
  <si>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</si>
  <si>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</si>
  <si>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</si>
  <si>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</si>
  <si>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</si>
  <si>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</si>
  <si>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</si>
  <si>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</si>
  <si>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</si>
  <si>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</si>
  <si>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</si>
  <si>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</si>
  <si>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</si>
  <si>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</si>
  <si>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</si>
  <si>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</si>
  <si>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</si>
  <si>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</si>
  <si>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</si>
  <si>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</si>
  <si>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</si>
  <si>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</si>
  <si>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</si>
  <si>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</si>
  <si>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</si>
  <si>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</si>
  <si>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</si>
  <si>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</si>
  <si>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</si>
  <si>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</si>
  <si>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</si>
  <si>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</si>
  <si>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</si>
  <si>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</si>
  <si>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</si>
  <si>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</si>
  <si>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</si>
  <si>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31. marta 2023. godine</t>
  </si>
  <si>
    <t>for the period 1 January - 31 March 2023</t>
  </si>
  <si>
    <t>April, 2023. godine                                                                                     verzija 01</t>
  </si>
  <si>
    <t>April, 2023                                                                                           version 01</t>
  </si>
  <si>
    <t>Tablela 1: Podaci o osiguranju za period od 1. januara do 31. martaa 2023. godine</t>
  </si>
  <si>
    <t>Table 1: Insurance data for the period 1 January - 31 March 2023</t>
  </si>
  <si>
    <t>Tablela 2: Bruto fakturisana premija za period od 1. januara do 31. marta 2023. godine</t>
  </si>
  <si>
    <t>Table 2: Gross Written Premium for the period 1 January - 31 March 2023</t>
  </si>
  <si>
    <t>Tabela 1: Podaci o osiguranju za period od 1. januara do 31. marta 2023. godine</t>
  </si>
  <si>
    <r>
      <t xml:space="preserve">Učešće/ 
</t>
    </r>
    <r>
      <rPr>
        <sz val="8"/>
        <color theme="0"/>
        <rFont val="Arial"/>
        <family val="2"/>
        <charset val="238"/>
      </rPr>
      <t>Share III 2022</t>
    </r>
  </si>
  <si>
    <r>
      <t xml:space="preserve">BFP/ </t>
    </r>
    <r>
      <rPr>
        <sz val="8"/>
        <color theme="0"/>
        <rFont val="Arial"/>
        <family val="2"/>
        <charset val="238"/>
      </rPr>
      <t>GWP 
III 2022</t>
    </r>
  </si>
  <si>
    <r>
      <t xml:space="preserve">BFP/ </t>
    </r>
    <r>
      <rPr>
        <sz val="8"/>
        <color theme="0"/>
        <rFont val="Arial"/>
        <family val="2"/>
        <charset val="238"/>
      </rPr>
      <t>GWP
III 2023</t>
    </r>
  </si>
  <si>
    <r>
      <t xml:space="preserve">Učešće/
  </t>
    </r>
    <r>
      <rPr>
        <sz val="8"/>
        <color theme="0"/>
        <rFont val="Arial"/>
        <family val="2"/>
        <charset val="238"/>
      </rPr>
      <t>Share III 2023</t>
    </r>
  </si>
  <si>
    <t>Tabela 2: Bruto fakturisana premija za period od 1. januara do 31. marta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</si>
</sst>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6</xdr:col>
      <xdr:colOff>0</xdr:colOff>
      <xdr:row>65</xdr:row>
      <xdr:rowOff>18544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BFD30C-7F02-9403-9379-6E1915080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44175"/>
          <a:ext cx="6686550" cy="40190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erma.nurkovic\Desktop\2023%2003\Analiza%203%202023.xlsx" TargetMode="External"/><Relationship Id="rId1" Type="http://schemas.openxmlformats.org/officeDocument/2006/relationships/externalLinkPath" Target="Analiza%20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držaj"/>
      <sheetName val="A1"/>
      <sheetName val="A2"/>
      <sheetName val="A3"/>
      <sheetName val="A4"/>
      <sheetName val="Sheet1"/>
    </sheetNames>
    <sheetDataSet>
      <sheetData sheetId="0"/>
      <sheetData sheetId="1">
        <row r="98">
          <cell r="M98">
            <v>10</v>
          </cell>
          <cell r="N98">
            <v>9277924.7100000009</v>
          </cell>
          <cell r="O98">
            <v>0.3030652279945335</v>
          </cell>
        </row>
        <row r="99">
          <cell r="M99">
            <v>9</v>
          </cell>
          <cell r="N99">
            <v>4943676.8600000003</v>
          </cell>
          <cell r="O99">
            <v>0.16148617298999393</v>
          </cell>
        </row>
        <row r="100">
          <cell r="M100">
            <v>20</v>
          </cell>
          <cell r="N100">
            <v>4397864.9000000004</v>
          </cell>
          <cell r="O100">
            <v>0.14365711840397724</v>
          </cell>
        </row>
        <row r="101">
          <cell r="M101">
            <v>1</v>
          </cell>
          <cell r="N101">
            <v>3155579.62</v>
          </cell>
          <cell r="O101">
            <v>0.10307762639628094</v>
          </cell>
        </row>
        <row r="102">
          <cell r="M102">
            <v>3</v>
          </cell>
          <cell r="N102">
            <v>1917688.62</v>
          </cell>
          <cell r="O102">
            <v>6.2641674405527939E-2</v>
          </cell>
        </row>
        <row r="103">
          <cell r="M103">
            <v>2</v>
          </cell>
          <cell r="N103">
            <v>1818986.91</v>
          </cell>
          <cell r="O103">
            <v>5.9417563714873244E-2</v>
          </cell>
        </row>
        <row r="104">
          <cell r="M104">
            <v>8</v>
          </cell>
          <cell r="N104">
            <v>1450881.31</v>
          </cell>
          <cell r="O104">
            <v>4.7393322187042987E-2</v>
          </cell>
        </row>
        <row r="105">
          <cell r="M105" t="str">
            <v xml:space="preserve"> Ostalo (manje od 3%)/
Others (less than 3%)</v>
          </cell>
          <cell r="N105">
            <v>3651020.3199999994</v>
          </cell>
          <cell r="O105">
            <v>0.11926129390777027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A27" sqref="A27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63</v>
      </c>
    </row>
    <row r="23" spans="1:1" x14ac:dyDescent="0.25">
      <c r="A23" s="32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F13" sqref="F13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x14ac:dyDescent="0.2">
      <c r="A6" s="54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9" t="s">
        <v>67</v>
      </c>
    </row>
    <row r="10" spans="1:1" s="5" customFormat="1" x14ac:dyDescent="0.2">
      <c r="A10" s="55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10" zoomScaleNormal="100" workbookViewId="0">
      <selection activeCell="I57" sqref="I57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60" t="s">
        <v>69</v>
      </c>
      <c r="B2" s="60"/>
      <c r="C2" s="60"/>
      <c r="D2" s="60"/>
      <c r="E2" s="38"/>
      <c r="F2" s="38"/>
      <c r="G2" s="38"/>
    </row>
    <row r="3" spans="1:11" s="41" customFormat="1" ht="14.25" x14ac:dyDescent="0.25">
      <c r="A3" s="95" t="s">
        <v>66</v>
      </c>
      <c r="B3" s="95"/>
      <c r="C3" s="95"/>
      <c r="D3" s="95"/>
      <c r="E3" s="40"/>
      <c r="F3" s="40"/>
      <c r="G3" s="40"/>
    </row>
    <row r="5" spans="1:11" s="42" customFormat="1" ht="16.5" customHeight="1" x14ac:dyDescent="0.25">
      <c r="A5" s="98" t="s">
        <v>10</v>
      </c>
      <c r="B5" s="98" t="s">
        <v>42</v>
      </c>
      <c r="C5" s="104" t="s">
        <v>43</v>
      </c>
      <c r="D5" s="104"/>
      <c r="E5" s="103" t="s">
        <v>34</v>
      </c>
      <c r="F5" s="103"/>
      <c r="G5" s="103"/>
    </row>
    <row r="6" spans="1:11" s="10" customFormat="1" ht="23.25" customHeight="1" x14ac:dyDescent="0.25">
      <c r="A6" s="98"/>
      <c r="B6" s="98"/>
      <c r="C6" s="102" t="s">
        <v>52</v>
      </c>
      <c r="D6" s="102" t="s">
        <v>55</v>
      </c>
      <c r="E6" s="102" t="s">
        <v>38</v>
      </c>
      <c r="F6" s="101" t="s">
        <v>41</v>
      </c>
      <c r="G6" s="101"/>
    </row>
    <row r="7" spans="1:11" ht="27" customHeight="1" x14ac:dyDescent="0.25">
      <c r="A7" s="98"/>
      <c r="B7" s="98"/>
      <c r="C7" s="102"/>
      <c r="D7" s="102"/>
      <c r="E7" s="102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44882</v>
      </c>
      <c r="D8" s="28">
        <v>3155579.62</v>
      </c>
      <c r="E8" s="35">
        <v>3085</v>
      </c>
      <c r="F8" s="28">
        <v>2415</v>
      </c>
      <c r="G8" s="28">
        <v>1521749.26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15064</v>
      </c>
      <c r="D9" s="28">
        <v>1818986.91</v>
      </c>
      <c r="E9" s="35">
        <v>8559</v>
      </c>
      <c r="F9" s="28">
        <v>7165</v>
      </c>
      <c r="G9" s="28">
        <v>517240.21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17192</v>
      </c>
      <c r="D10" s="28">
        <v>1917688.62</v>
      </c>
      <c r="E10" s="35">
        <v>1141</v>
      </c>
      <c r="F10" s="28">
        <v>928</v>
      </c>
      <c r="G10" s="28">
        <v>1133679.77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87839.11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13</v>
      </c>
      <c r="D12" s="28">
        <v>130078.61</v>
      </c>
      <c r="E12" s="35">
        <v>1</v>
      </c>
      <c r="F12" s="29">
        <v>0</v>
      </c>
      <c r="G12" s="29">
        <v>0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45</v>
      </c>
      <c r="D13" s="28">
        <v>312024.14</v>
      </c>
      <c r="E13" s="35">
        <v>2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74</v>
      </c>
      <c r="D14" s="28">
        <v>252599.84</v>
      </c>
      <c r="E14" s="35">
        <v>69</v>
      </c>
      <c r="F14" s="28">
        <v>68</v>
      </c>
      <c r="G14" s="28">
        <v>11398.16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37237</v>
      </c>
      <c r="D15" s="28">
        <v>1450881.31</v>
      </c>
      <c r="E15" s="35">
        <v>231</v>
      </c>
      <c r="F15" s="28">
        <v>139</v>
      </c>
      <c r="G15" s="28">
        <v>185161.63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29024</v>
      </c>
      <c r="D16" s="28">
        <v>4943676.8600000003</v>
      </c>
      <c r="E16" s="35">
        <v>696</v>
      </c>
      <c r="F16" s="28">
        <v>501</v>
      </c>
      <c r="G16" s="28">
        <v>1405958.88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269646</v>
      </c>
      <c r="D17" s="28">
        <v>9277924.7100000009</v>
      </c>
      <c r="E17" s="35">
        <v>5347</v>
      </c>
      <c r="F17" s="28">
        <v>3527</v>
      </c>
      <c r="G17" s="28">
        <v>4101272.06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38</v>
      </c>
      <c r="D18" s="28">
        <v>678372.94</v>
      </c>
      <c r="E18" s="35">
        <v>20</v>
      </c>
      <c r="F18" s="28">
        <v>20</v>
      </c>
      <c r="G18" s="28">
        <v>3571.95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3048</v>
      </c>
      <c r="D19" s="28">
        <v>34769.300000000003</v>
      </c>
      <c r="E19" s="35">
        <v>11</v>
      </c>
      <c r="F19" s="28">
        <v>7</v>
      </c>
      <c r="G19" s="28">
        <v>1123.9000000000001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3004</v>
      </c>
      <c r="D20" s="28">
        <v>824421.9</v>
      </c>
      <c r="E20" s="35">
        <v>183</v>
      </c>
      <c r="F20" s="28">
        <v>62</v>
      </c>
      <c r="G20" s="28">
        <v>17913.25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9427</v>
      </c>
      <c r="D21" s="28">
        <v>465718.82</v>
      </c>
      <c r="E21" s="35">
        <v>24</v>
      </c>
      <c r="F21" s="28">
        <v>15</v>
      </c>
      <c r="G21" s="28">
        <v>11682.66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285</v>
      </c>
      <c r="D22" s="28">
        <v>16285.34</v>
      </c>
      <c r="E22" s="35">
        <v>16</v>
      </c>
      <c r="F22" s="28">
        <v>14</v>
      </c>
      <c r="G22" s="28">
        <v>12008.11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4692</v>
      </c>
      <c r="D23" s="28">
        <v>81338.69</v>
      </c>
      <c r="E23" s="35">
        <v>115</v>
      </c>
      <c r="F23" s="28">
        <v>107</v>
      </c>
      <c r="G23" s="28">
        <v>13338.13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1684</v>
      </c>
      <c r="D24" s="28">
        <v>1368.81</v>
      </c>
      <c r="E24" s="35">
        <v>1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79015</v>
      </c>
      <c r="D25" s="28">
        <v>332464.44</v>
      </c>
      <c r="E25" s="35">
        <v>1792</v>
      </c>
      <c r="F25" s="28">
        <v>1485</v>
      </c>
      <c r="G25" s="28">
        <v>175207.55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22327</v>
      </c>
      <c r="D26" s="28">
        <v>49517.74</v>
      </c>
      <c r="E26" s="35">
        <v>2</v>
      </c>
      <c r="F26" s="28">
        <v>2</v>
      </c>
      <c r="G26" s="28">
        <v>150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71175</v>
      </c>
      <c r="D27" s="28">
        <v>4397864.9000000004</v>
      </c>
      <c r="E27" s="35">
        <v>756</v>
      </c>
      <c r="F27" s="28">
        <v>596</v>
      </c>
      <c r="G27" s="28">
        <v>2654474.27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144</v>
      </c>
      <c r="D28" s="28">
        <v>4270</v>
      </c>
      <c r="E28" s="35">
        <v>16</v>
      </c>
      <c r="F28" s="28">
        <v>9</v>
      </c>
      <c r="G28" s="28">
        <v>7747.18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44748</v>
      </c>
      <c r="D29" s="28">
        <v>379942.8</v>
      </c>
      <c r="E29" s="35">
        <v>333</v>
      </c>
      <c r="F29" s="28">
        <v>179</v>
      </c>
      <c r="G29" s="28">
        <v>122781.29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28</v>
      </c>
      <c r="D30" s="28">
        <v>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536699</v>
      </c>
      <c r="D31" s="33">
        <f t="shared" ref="D31:G31" si="0">SUM(D8:D26)</f>
        <v>25831537.710000001</v>
      </c>
      <c r="E31" s="33">
        <f>SUM(E8:E26)</f>
        <v>21295</v>
      </c>
      <c r="F31" s="33">
        <f t="shared" si="0"/>
        <v>16455</v>
      </c>
      <c r="G31" s="33">
        <f t="shared" si="0"/>
        <v>9111455.5200000014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116095</v>
      </c>
      <c r="D32" s="33">
        <f>SUM(D27:D30)</f>
        <v>4782077.7</v>
      </c>
      <c r="E32" s="33">
        <f t="shared" ref="E32:F32" si="1">SUM(E27:E30)</f>
        <v>1105</v>
      </c>
      <c r="F32" s="33">
        <f t="shared" si="1"/>
        <v>784</v>
      </c>
      <c r="G32" s="33">
        <f>SUM(G27:G30)</f>
        <v>2785002.74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652794</v>
      </c>
      <c r="D33" s="34">
        <f t="shared" ref="D33:G33" si="2">D31+D32</f>
        <v>30613615.41</v>
      </c>
      <c r="E33" s="34">
        <f t="shared" si="2"/>
        <v>22400</v>
      </c>
      <c r="F33" s="34">
        <f t="shared" si="2"/>
        <v>17239</v>
      </c>
      <c r="G33" s="34">
        <f t="shared" si="2"/>
        <v>11896458.260000002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0" t="s">
        <v>9</v>
      </c>
      <c r="B36" s="100"/>
      <c r="C36" s="100"/>
      <c r="H36" s="43"/>
      <c r="I36" s="43"/>
      <c r="J36" s="43"/>
      <c r="K36" s="43"/>
    </row>
    <row r="37" spans="1:11" ht="14.25" x14ac:dyDescent="0.25">
      <c r="A37" s="99" t="s">
        <v>8</v>
      </c>
      <c r="B37" s="99"/>
      <c r="C37" s="99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7"/>
      <c r="C60" s="97"/>
      <c r="D60" s="97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6" t="s">
        <v>35</v>
      </c>
      <c r="B69" s="9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E21" sqref="E21"/>
    </sheetView>
  </sheetViews>
  <sheetFormatPr defaultColWidth="9.140625" defaultRowHeight="11.25" x14ac:dyDescent="0.2"/>
  <cols>
    <col min="1" max="1" width="32.7109375" style="2" customWidth="1"/>
    <col min="2" max="3" width="9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1" width="8.85546875" style="2" bestFit="1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5" t="s">
        <v>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5"/>
    </row>
    <row r="3" spans="1:16" s="14" customFormat="1" ht="14.25" x14ac:dyDescent="0.2">
      <c r="A3" s="107" t="s">
        <v>68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2.75" x14ac:dyDescent="0.2">
      <c r="A5" s="108" t="s">
        <v>56</v>
      </c>
      <c r="B5" s="108" t="s">
        <v>57</v>
      </c>
      <c r="C5" s="108"/>
      <c r="D5" s="108"/>
      <c r="E5" s="108"/>
      <c r="F5" s="108" t="s">
        <v>58</v>
      </c>
      <c r="G5" s="108"/>
      <c r="H5" s="108"/>
      <c r="I5" s="108"/>
      <c r="J5" s="108" t="s">
        <v>59</v>
      </c>
      <c r="K5" s="108"/>
      <c r="L5" s="108"/>
      <c r="M5" s="108"/>
      <c r="N5" s="108"/>
    </row>
    <row r="6" spans="1:16" s="8" customFormat="1" ht="33.75" x14ac:dyDescent="0.2">
      <c r="A6" s="108"/>
      <c r="B6" s="61" t="s">
        <v>71</v>
      </c>
      <c r="C6" s="61" t="s">
        <v>72</v>
      </c>
      <c r="D6" s="61" t="s">
        <v>70</v>
      </c>
      <c r="E6" s="61" t="s">
        <v>73</v>
      </c>
      <c r="F6" s="62" t="str">
        <f>B6</f>
        <v>BFP/ GWP 
III 2022</v>
      </c>
      <c r="G6" s="62" t="str">
        <f>C6</f>
        <v>BFP/ GWP
III 2023</v>
      </c>
      <c r="H6" s="62" t="str">
        <f>D6</f>
        <v>Učešće/ 
Share III 2022</v>
      </c>
      <c r="I6" s="62" t="str">
        <f>E6</f>
        <v>Učešće/
  Share III 2023</v>
      </c>
      <c r="J6" s="63" t="str">
        <f>B6</f>
        <v>BFP/ GWP 
III 2022</v>
      </c>
      <c r="K6" s="63" t="str">
        <f>C6</f>
        <v>BFP/ GWP
III 2023</v>
      </c>
      <c r="L6" s="63" t="str">
        <f>D6</f>
        <v>Učešće/ 
Share III 2022</v>
      </c>
      <c r="M6" s="63" t="str">
        <f>E6</f>
        <v>Učešće/
  Share III 2023</v>
      </c>
      <c r="N6" s="64" t="s">
        <v>54</v>
      </c>
    </row>
    <row r="7" spans="1:16" ht="14.25" customHeight="1" x14ac:dyDescent="0.2">
      <c r="A7" s="65" t="s">
        <v>0</v>
      </c>
      <c r="B7" s="66">
        <v>9927046.629999999</v>
      </c>
      <c r="C7" s="67">
        <v>10472929.34</v>
      </c>
      <c r="D7" s="68">
        <f>B7/$B$16</f>
        <v>0.44110652073411244</v>
      </c>
      <c r="E7" s="69">
        <f>C7/$C$16</f>
        <v>0.40543189714740369</v>
      </c>
      <c r="F7" s="70"/>
      <c r="G7" s="71"/>
      <c r="H7" s="71"/>
      <c r="I7" s="71"/>
      <c r="J7" s="72">
        <f>B7</f>
        <v>9927046.629999999</v>
      </c>
      <c r="K7" s="66">
        <f>C7</f>
        <v>10472929.34</v>
      </c>
      <c r="L7" s="68">
        <f>J7/$J$16</f>
        <v>0.36912345608346497</v>
      </c>
      <c r="M7" s="68">
        <f>K7/$K$16</f>
        <v>0.34210037591897741</v>
      </c>
      <c r="N7" s="73">
        <f>K7/J7*100</f>
        <v>105.49894374778415</v>
      </c>
      <c r="P7" s="57"/>
    </row>
    <row r="8" spans="1:16" ht="14.25" customHeight="1" x14ac:dyDescent="0.2">
      <c r="A8" s="65" t="s">
        <v>44</v>
      </c>
      <c r="B8" s="66">
        <v>3742873.4499999993</v>
      </c>
      <c r="C8" s="67">
        <v>4859856.9300000016</v>
      </c>
      <c r="D8" s="68">
        <f>B8/$B$16</f>
        <v>0.16631390448878991</v>
      </c>
      <c r="E8" s="69">
        <f>C8/$C$16</f>
        <v>0.18813657106129753</v>
      </c>
      <c r="F8" s="70"/>
      <c r="G8" s="71"/>
      <c r="H8" s="71"/>
      <c r="I8" s="71"/>
      <c r="J8" s="72">
        <f t="shared" ref="J8:J11" si="0">B8</f>
        <v>3742873.4499999993</v>
      </c>
      <c r="K8" s="66">
        <f>C8</f>
        <v>4859856.9300000016</v>
      </c>
      <c r="L8" s="68">
        <f t="shared" ref="L8:L15" si="1">J8/$J$16</f>
        <v>0.13917355634976422</v>
      </c>
      <c r="M8" s="68">
        <f>K8/$K$16</f>
        <v>0.15874821921270099</v>
      </c>
      <c r="N8" s="73">
        <f t="shared" ref="N8:N14" si="2">K8/J8*100</f>
        <v>129.84294005451889</v>
      </c>
      <c r="P8" s="57"/>
    </row>
    <row r="9" spans="1:16" ht="14.25" customHeight="1" x14ac:dyDescent="0.2">
      <c r="A9" s="65" t="s">
        <v>53</v>
      </c>
      <c r="B9" s="66">
        <v>1619172.55</v>
      </c>
      <c r="C9" s="66">
        <v>1841193.28</v>
      </c>
      <c r="D9" s="68">
        <f>B9/$B$16</f>
        <v>7.1947639274731676E-2</v>
      </c>
      <c r="E9" s="69">
        <f>C9/$C$16</f>
        <v>7.1276952253881129E-2</v>
      </c>
      <c r="F9" s="70"/>
      <c r="G9" s="71"/>
      <c r="H9" s="71"/>
      <c r="I9" s="71"/>
      <c r="J9" s="72">
        <f t="shared" si="0"/>
        <v>1619172.55</v>
      </c>
      <c r="K9" s="66">
        <f t="shared" ref="K9:K10" si="3">C9</f>
        <v>1841193.28</v>
      </c>
      <c r="L9" s="68">
        <f t="shared" si="1"/>
        <v>6.0206684820566528E-2</v>
      </c>
      <c r="M9" s="68">
        <f t="shared" ref="M9:M16" si="4">K9/$K$16</f>
        <v>6.0142954542983199E-2</v>
      </c>
      <c r="N9" s="73">
        <f t="shared" si="2"/>
        <v>113.71198702695398</v>
      </c>
      <c r="P9" s="57"/>
    </row>
    <row r="10" spans="1:16" ht="14.25" customHeight="1" x14ac:dyDescent="0.2">
      <c r="A10" s="65" t="s">
        <v>1</v>
      </c>
      <c r="B10" s="66">
        <v>3635189.2199999997</v>
      </c>
      <c r="C10" s="67">
        <v>4795763.41</v>
      </c>
      <c r="D10" s="68">
        <f>B10/$B$16</f>
        <v>0.16152897521388515</v>
      </c>
      <c r="E10" s="69">
        <f>C10/$C$16</f>
        <v>0.18565535911334641</v>
      </c>
      <c r="F10" s="70"/>
      <c r="G10" s="71"/>
      <c r="H10" s="71"/>
      <c r="I10" s="71"/>
      <c r="J10" s="72">
        <f t="shared" si="0"/>
        <v>3635189.2199999997</v>
      </c>
      <c r="K10" s="66">
        <f t="shared" si="3"/>
        <v>4795763.41</v>
      </c>
      <c r="L10" s="68">
        <f t="shared" si="1"/>
        <v>0.13516946765905899</v>
      </c>
      <c r="M10" s="68">
        <f t="shared" si="4"/>
        <v>0.15665459129121528</v>
      </c>
      <c r="N10" s="73">
        <f t="shared" si="2"/>
        <v>131.92610122231824</v>
      </c>
      <c r="P10" s="57"/>
    </row>
    <row r="11" spans="1:16" ht="13.15" customHeight="1" x14ac:dyDescent="0.2">
      <c r="A11" s="65" t="s">
        <v>2</v>
      </c>
      <c r="B11" s="74">
        <v>3580592.06</v>
      </c>
      <c r="C11" s="75">
        <v>3861794.75</v>
      </c>
      <c r="D11" s="76">
        <f>B11/$B$16</f>
        <v>0.15910296028848092</v>
      </c>
      <c r="E11" s="77">
        <f>C11/$C$16</f>
        <v>0.14949922042407129</v>
      </c>
      <c r="F11" s="70"/>
      <c r="G11" s="71"/>
      <c r="H11" s="78"/>
      <c r="I11" s="78"/>
      <c r="J11" s="72">
        <f t="shared" si="0"/>
        <v>3580592.06</v>
      </c>
      <c r="K11" s="66">
        <f>C11</f>
        <v>3861794.75</v>
      </c>
      <c r="L11" s="68">
        <f t="shared" si="1"/>
        <v>0.133139348012936</v>
      </c>
      <c r="M11" s="68">
        <f t="shared" si="4"/>
        <v>0.12614631425527534</v>
      </c>
      <c r="N11" s="73">
        <f t="shared" si="2"/>
        <v>107.85352492794166</v>
      </c>
      <c r="P11" s="57"/>
    </row>
    <row r="12" spans="1:16" ht="14.45" customHeight="1" x14ac:dyDescent="0.2">
      <c r="A12" s="79" t="s">
        <v>5</v>
      </c>
      <c r="B12" s="80"/>
      <c r="C12" s="80"/>
      <c r="D12" s="80"/>
      <c r="E12" s="80"/>
      <c r="F12" s="81">
        <v>1202360.54</v>
      </c>
      <c r="G12" s="82">
        <v>1281157.22</v>
      </c>
      <c r="H12" s="83">
        <f>F12/$F$16</f>
        <v>0.27396774910963712</v>
      </c>
      <c r="I12" s="83">
        <f t="shared" ref="I12:I16" si="5">G12/$G$16</f>
        <v>0.26790807267728006</v>
      </c>
      <c r="J12" s="84">
        <f>F12</f>
        <v>1202360.54</v>
      </c>
      <c r="K12" s="66">
        <f>G12</f>
        <v>1281157.22</v>
      </c>
      <c r="L12" s="68">
        <f>J12/$J$16</f>
        <v>4.4708108516579144E-2</v>
      </c>
      <c r="M12" s="68">
        <f t="shared" si="4"/>
        <v>4.1849262259351025E-2</v>
      </c>
      <c r="N12" s="73">
        <f t="shared" si="2"/>
        <v>106.55349850386806</v>
      </c>
      <c r="P12" s="57"/>
    </row>
    <row r="13" spans="1:16" ht="14.25" customHeight="1" x14ac:dyDescent="0.2">
      <c r="A13" s="79" t="s">
        <v>48</v>
      </c>
      <c r="B13" s="80"/>
      <c r="C13" s="80"/>
      <c r="D13" s="80"/>
      <c r="E13" s="80"/>
      <c r="F13" s="85">
        <v>1496483.86</v>
      </c>
      <c r="G13" s="82">
        <v>1761708.67</v>
      </c>
      <c r="H13" s="86">
        <f>F13/$F$16</f>
        <v>0.34098616934243481</v>
      </c>
      <c r="I13" s="86">
        <f t="shared" si="5"/>
        <v>0.36839816927274105</v>
      </c>
      <c r="J13" s="84">
        <f t="shared" ref="J13:J15" si="6">F13</f>
        <v>1496483.86</v>
      </c>
      <c r="K13" s="66">
        <f t="shared" ref="K13:K15" si="7">G13</f>
        <v>1761708.67</v>
      </c>
      <c r="L13" s="68">
        <f t="shared" si="1"/>
        <v>5.5644676102052745E-2</v>
      </c>
      <c r="M13" s="68">
        <f t="shared" si="4"/>
        <v>5.7546573523117241E-2</v>
      </c>
      <c r="N13" s="73">
        <f t="shared" si="2"/>
        <v>117.72319883222795</v>
      </c>
      <c r="P13" s="57"/>
    </row>
    <row r="14" spans="1:16" ht="14.25" customHeight="1" x14ac:dyDescent="0.2">
      <c r="A14" s="79" t="s">
        <v>3</v>
      </c>
      <c r="B14" s="80"/>
      <c r="C14" s="80"/>
      <c r="D14" s="80"/>
      <c r="E14" s="80"/>
      <c r="F14" s="85">
        <v>419852.72</v>
      </c>
      <c r="G14" s="84">
        <v>392932.81</v>
      </c>
      <c r="H14" s="86">
        <f>F14/$F$16</f>
        <v>9.5666899261313679E-2</v>
      </c>
      <c r="I14" s="86">
        <f t="shared" si="5"/>
        <v>8.2167801246725888E-2</v>
      </c>
      <c r="J14" s="84">
        <f t="shared" si="6"/>
        <v>419852.72</v>
      </c>
      <c r="K14" s="66">
        <f t="shared" si="7"/>
        <v>392932.81</v>
      </c>
      <c r="L14" s="68">
        <f t="shared" si="1"/>
        <v>1.5611640886635317E-2</v>
      </c>
      <c r="M14" s="68">
        <f t="shared" si="4"/>
        <v>1.2835230492627398E-2</v>
      </c>
      <c r="N14" s="87">
        <f t="shared" si="2"/>
        <v>93.588249231778235</v>
      </c>
      <c r="P14" s="57"/>
    </row>
    <row r="15" spans="1:16" ht="14.25" customHeight="1" x14ac:dyDescent="0.2">
      <c r="A15" s="79" t="s">
        <v>4</v>
      </c>
      <c r="B15" s="80"/>
      <c r="C15" s="80"/>
      <c r="D15" s="80"/>
      <c r="E15" s="80"/>
      <c r="F15" s="85">
        <v>1269996.5999999999</v>
      </c>
      <c r="G15" s="84">
        <v>1346279</v>
      </c>
      <c r="H15" s="86">
        <f>F15/$F$16</f>
        <v>0.28937918228661441</v>
      </c>
      <c r="I15" s="86">
        <f>G15/$G$16</f>
        <v>0.28152595680325315</v>
      </c>
      <c r="J15" s="84">
        <f t="shared" si="6"/>
        <v>1269996.5999999999</v>
      </c>
      <c r="K15" s="66">
        <f t="shared" si="7"/>
        <v>1346279</v>
      </c>
      <c r="L15" s="68">
        <f t="shared" si="1"/>
        <v>4.7223061568942168E-2</v>
      </c>
      <c r="M15" s="68">
        <f t="shared" si="4"/>
        <v>4.397647850375213E-2</v>
      </c>
      <c r="N15" s="73">
        <f>K15/J15*100</f>
        <v>106.00650426938152</v>
      </c>
      <c r="P15" s="57"/>
    </row>
    <row r="16" spans="1:16" s="12" customFormat="1" ht="18.2" customHeight="1" x14ac:dyDescent="0.2">
      <c r="A16" s="88" t="s">
        <v>60</v>
      </c>
      <c r="B16" s="89">
        <f>SUM(B7:B15)</f>
        <v>22504873.909999996</v>
      </c>
      <c r="C16" s="89">
        <f>SUM(C7:C15)</f>
        <v>25831537.710000001</v>
      </c>
      <c r="D16" s="90">
        <f>B16/B16</f>
        <v>1</v>
      </c>
      <c r="E16" s="90">
        <f>C16/C16</f>
        <v>1</v>
      </c>
      <c r="F16" s="91">
        <f>SUM(F7:F15)</f>
        <v>4388693.72</v>
      </c>
      <c r="G16" s="91">
        <f>SUM(G7:G15)</f>
        <v>4782077.6999999993</v>
      </c>
      <c r="H16" s="92">
        <f>SUM(H7:H15)</f>
        <v>1</v>
      </c>
      <c r="I16" s="92">
        <f t="shared" si="5"/>
        <v>1</v>
      </c>
      <c r="J16" s="91">
        <f>SUM(J7:J15)</f>
        <v>26893567.629999995</v>
      </c>
      <c r="K16" s="91">
        <f>SUM(K7:K15)</f>
        <v>30613615.41</v>
      </c>
      <c r="L16" s="93">
        <f>J16/J16</f>
        <v>1</v>
      </c>
      <c r="M16" s="93">
        <f t="shared" si="4"/>
        <v>1</v>
      </c>
      <c r="N16" s="94">
        <f>K16/J16*100</f>
        <v>113.83248154793067</v>
      </c>
      <c r="O16" s="57"/>
    </row>
    <row r="17" spans="1:14" ht="21" customHeight="1" x14ac:dyDescent="0.2">
      <c r="A17" s="2" t="s">
        <v>46</v>
      </c>
      <c r="B17" s="49"/>
      <c r="C17" s="50"/>
      <c r="D17" s="58"/>
      <c r="H17" s="56"/>
      <c r="N17" s="57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2021-03-24T07:48:05Z</cp:lastPrinted>
  <dcterms:created xsi:type="dcterms:W3CDTF">2018-02-21T07:14:25Z</dcterms:created>
  <dcterms:modified xsi:type="dcterms:W3CDTF">2023-04-19T08:26:29Z</dcterms:modified>
</cp:coreProperties>
</file>