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tabRatio="881" firstSheet="8" activeTab="8"/>
  </bookViews>
  <sheets>
    <sheet name="bs 30.09." sheetId="1" state="hidden" r:id="rId1"/>
    <sheet name="bu 30.09." sheetId="2" state="hidden" r:id="rId2"/>
    <sheet name="z.l.30.09." sheetId="3" state="hidden" r:id="rId3"/>
    <sheet name="uprava" sheetId="4" state="hidden" r:id="rId4"/>
    <sheet name="produkcija" sheetId="5" state="hidden" r:id="rId5"/>
    <sheet name="stete" sheetId="6" state="hidden" r:id="rId6"/>
    <sheet name="bnt 30.09." sheetId="7" state="hidden" r:id="rId7"/>
    <sheet name="ipk 30.09." sheetId="8" state="hidden" r:id="rId8"/>
    <sheet name="BS 31.12." sheetId="9" r:id="rId9"/>
    <sheet name="BU 31.12." sheetId="10" r:id="rId10"/>
    <sheet name="BNT" sheetId="11" r:id="rId11"/>
    <sheet name="IPK" sheetId="12" r:id="rId1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<sst xmlns="http://schemas.openxmlformats.org/spreadsheetml/2006/main" count="5698" uniqueCount="2558">
  <si>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</si>
  <si>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</si>
  <si>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</si>
  <si>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</si>
  <si>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</si>
  <si>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</si>
  <si>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</si>
  <si>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</si>
  <si>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</si>
  <si>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</si>
  <si>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</si>
  <si>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</si>
  <si>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</si>
  <si>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</si>
  <si>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</si>
  <si>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</si>
  <si>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</si>
  <si>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</si>
  <si>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</si>
  <si>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</si>
  <si>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</si>
  <si>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</si>
  <si>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</si>
  <si>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</si>
  <si>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</si>
  <si>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</si>
  <si>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</si>
  <si>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</si>
  <si>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</si>
  <si>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</si>
  <si>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</si>
  <si>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</si>
  <si>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</si>
  <si>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</si>
  <si>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</si>
  <si>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</si>
  <si>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</si>
  <si>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</si>
  <si>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</si>
  <si>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</si>
  <si>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</si>
  <si>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</si>
  <si>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</si>
  <si>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</si>
  <si>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</si>
  <si>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</si>
  <si>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</si>
  <si>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</si>
  <si>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</si>
  <si>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</si>
  <si>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</si>
  <si>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</si>
  <si>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</si>
  <si>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</si>
  <si>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</si>
  <si>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</si>
  <si>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</si>
  <si>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</si>
  <si>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</si>
  <si>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</si>
  <si>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</si>
  <si>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</si>
  <si>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</si>
  <si>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</si>
  <si>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</si>
  <si>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</si>
  <si>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</si>
  <si>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</si>
  <si>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</si>
  <si>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</si>
  <si>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</si>
  <si>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</si>
  <si>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</si>
  <si>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</si>
  <si>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</si>
  <si>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</si>
  <si>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</si>
  <si>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</si>
  <si>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</si>
  <si>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</si>
  <si>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</si>
  <si>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</si>
  <si>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</si>
  <si>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</si>
  <si>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</si>
  <si>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</si>
  <si>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</si>
  <si>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</si>
  <si>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</si>
  <si>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</si>
  <si>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</si>
  <si>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</si>
  <si>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</si>
  <si>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</si>
  <si>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</si>
  <si>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</si>
  <si>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</si>
  <si>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</si>
  <si>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</si>
  <si>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</si>
  <si>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</si>
  <si>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</si>
  <si>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</si>
  <si>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</si>
  <si>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</si>
  <si>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</si>
  <si>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</si>
  <si>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</si>
  <si>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</si>
  <si>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</si>
  <si>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</si>
  <si>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</si>
  <si>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</si>
  <si>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</si>
  <si>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</si>
  <si>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</si>
  <si>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</si>
  <si>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</si>
  <si>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</si>
  <si>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</si>
  <si>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</si>
  <si>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</si>
  <si>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</si>
  <si>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</si>
  <si>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</si>
  <si>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</si>
  <si>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</si>
  <si>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</si>
  <si>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</si>
  <si>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</si>
  <si>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</si>
  <si>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</si>
  <si>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</si>
  <si>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</si>
  <si>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</si>
  <si>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</si>
  <si>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</si>
  <si>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</si>
  <si>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</si>
  <si>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</si>
  <si>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</si>
  <si>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</si>
  <si>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</si>
  <si>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</si>
  <si>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</si>
  <si>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</si>
  <si>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</si>
  <si>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</si>
  <si>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</si>
  <si>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</si>
  <si>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</si>
  <si>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</si>
  <si>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</si>
  <si>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</si>
  <si>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</si>
  <si>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</si>
  <si>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</si>
  <si>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</si>
  <si>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</si>
  <si>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</si>
  <si>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</si>
  <si>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</si>
  <si>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</si>
  <si>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</si>
  <si>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</si>
  <si>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</si>
  <si>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</si>
  <si>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</si>
  <si>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</si>
  <si>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</si>
  <si>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</si>
  <si>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</si>
  <si>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</si>
  <si>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</si>
  <si>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</si>
  <si>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</si>
  <si>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</si>
  <si>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</si>
  <si>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</si>
  <si>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</si>
  <si>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</si>
  <si>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</si>
  <si>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</si>
  <si>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</si>
  <si>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</si>
  <si>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</si>
  <si>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</si>
  <si>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</si>
  <si>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</si>
  <si>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</si>
  <si>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</si>
  <si>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</si>
  <si>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</si>
  <si>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</si>
  <si>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</si>
  <si>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</si>
  <si>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</si>
  <si>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</si>
  <si>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</si>
  <si>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</si>
  <si>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</si>
  <si>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</si>
  <si>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</si>
  <si>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</si>
  <si>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</si>
  <si>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</si>
  <si>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</si>
  <si>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</si>
  <si>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</si>
  <si>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</si>
  <si>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</si>
  <si>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</si>
  <si>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</si>
  <si>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</si>
  <si>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</si>
  <si>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</si>
  <si>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</si>
  <si>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</si>
  <si>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</si>
  <si>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</si>
  <si>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</si>
  <si>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</si>
  <si>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</si>
  <si>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</si>
  <si>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</si>
  <si>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</si>
  <si>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</si>
  <si>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</si>
  <si>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</si>
  <si>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</si>
  <si>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</si>
  <si>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</si>
  <si>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</si>
  <si>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</si>
  <si>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</si>
  <si>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</si>
  <si>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</si>
  <si>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</si>
  <si>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</si>
  <si>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</si>
  <si>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</si>
  <si>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</si>
  <si>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</si>
  <si>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</si>
  <si>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</si>
  <si>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</si>
  <si>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</si>
  <si>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</si>
  <si>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</si>
  <si>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</si>
  <si>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</si>
  <si>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</si>
  <si>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</si>
  <si>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</si>
  <si>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</si>
  <si>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</si>
  <si>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</si>
  <si>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</si>
  <si>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</si>
  <si>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</si>
  <si>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</si>
  <si>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</si>
  <si>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</si>
  <si>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</si>
  <si>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</si>
  <si>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</si>
  <si>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</si>
  <si>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</si>
  <si>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</si>
  <si>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</si>
  <si>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</si>
  <si>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</si>
  <si>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</si>
  <si>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</si>
  <si>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</si>
  <si>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</si>
  <si>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</si>
  <si>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</si>
  <si>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</si>
  <si>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</si>
  <si>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</si>
  <si>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</si>
  <si>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</si>
  <si>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</si>
  <si>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</si>
  <si>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</si>
  <si>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</si>
  <si>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</si>
  <si>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</si>
  <si>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</si>
  <si>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</si>
  <si>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</si>
  <si>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</si>
  <si>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</si>
  <si>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</si>
  <si>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</si>
  <si>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</si>
  <si>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</si>
  <si>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</si>
  <si>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</si>
  <si>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</si>
  <si>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</si>
  <si>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</si>
  <si>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</si>
  <si>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</si>
  <si>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</si>
  <si>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</si>
  <si>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</si>
  <si>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</si>
  <si>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</si>
  <si>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</si>
  <si>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</si>
  <si>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</si>
  <si>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</si>
  <si>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</si>
  <si>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</si>
  <si>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</si>
  <si>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</si>
  <si>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</si>
  <si>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</si>
  <si>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</si>
  <si>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</si>
  <si>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</si>
  <si>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</si>
  <si>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</si>
  <si>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</si>
  <si>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</si>
  <si>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</si>
  <si>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</si>
  <si>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</si>
  <si>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</si>
  <si>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</si>
  <si>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</si>
  <si>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</si>
  <si>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</si>
  <si>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</si>
  <si>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</si>
  <si>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</si>
  <si>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</si>
  <si>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</si>
  <si>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</si>
  <si>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</si>
  <si>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</si>
  <si>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</si>
  <si>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</si>
  <si>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</si>
  <si>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</si>
  <si>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</si>
  <si>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Konto</t>
  </si>
  <si>
    <t>Naziv</t>
  </si>
  <si>
    <t>DugujePS</t>
  </si>
  <si>
    <t>PotrazujePS</t>
  </si>
  <si>
    <t>DugujePromet</t>
  </si>
  <si>
    <t>PotrazujePromet</t>
  </si>
  <si>
    <t>DugujeSaldo</t>
  </si>
  <si>
    <t>PotrazujeSaldo</t>
  </si>
  <si>
    <t>Saldo</t>
  </si>
  <si>
    <t>Licence za kompijuterske programske pakete</t>
  </si>
  <si>
    <t>0</t>
  </si>
  <si>
    <t>Ispravka vrijednosti dugoro~nih imovinskih prava-licence za kompjuterske programske pakete</t>
  </si>
  <si>
    <t>Kancelarijski namestaj</t>
  </si>
  <si>
    <t>Racunari I racunarska oprema za obavljanje delatnosti u vlasnistvu</t>
  </si>
  <si>
    <t>Opreme za umnozavanje</t>
  </si>
  <si>
    <t>Stoni kalkular</t>
  </si>
  <si>
    <t>Motorna vozila za obavljanje delatnosti u vlasnistvu</t>
  </si>
  <si>
    <t>PTT oprema</t>
  </si>
  <si>
    <t>Mobilni</t>
  </si>
  <si>
    <t>Klima uredjaji</t>
  </si>
  <si>
    <t>Ostala oprema</t>
  </si>
  <si>
    <t>Ulaganja na tudjim nekretninama</t>
  </si>
  <si>
    <t>Osnovna sredstva u pripremi-oprema</t>
  </si>
  <si>
    <t>Ispravka vrednosti kancelarijskog namstaja</t>
  </si>
  <si>
    <t>Ispravka vrednosti raunara I racunarska oprema za obavljanje delatnosti u vlasnistvu</t>
  </si>
  <si>
    <t>Ispravka vrednosti opreme za umnozavanje</t>
  </si>
  <si>
    <t>Ispravka vrednosti stoni kalkulatori</t>
  </si>
  <si>
    <t>Ispravka vrednosti motorna vozila za obavljanje delatnosti u vlasnistvu</t>
  </si>
  <si>
    <t>Ispravka vrednosti PTT opreme</t>
  </si>
  <si>
    <t>Ispravka vrednosti mobilnih telefona</t>
  </si>
  <si>
    <t>Ispravka vrednosti klima uredjaja</t>
  </si>
  <si>
    <t>Ispravaka  vrednosti - peci-radijatori</t>
  </si>
  <si>
    <t>Ispravka vrednosti ostale opreme</t>
  </si>
  <si>
    <t>Ispravka vrijednosti ulaganja na tudjim nekretninama</t>
  </si>
  <si>
    <t>Ostali dugorocni plasmani-oroceni depozit PG banka garancija za ZK</t>
  </si>
  <si>
    <t>Udjeli u privrednim dru{tvima</t>
  </si>
  <si>
    <t>Glavna blagajna</t>
  </si>
  <si>
    <t>Tekuci racun - PBCG</t>
  </si>
  <si>
    <t>Tekuci racun - CKB</t>
  </si>
  <si>
    <t>Tekuci racun -NLB MONTENEGRO</t>
  </si>
  <si>
    <t>Tekuci racun- HYPO ALPE ADRIA BANK</t>
  </si>
  <si>
    <t>Tekuci racun Hipotekarna banka</t>
  </si>
  <si>
    <t>Tekuci racun Erste banka</t>
  </si>
  <si>
    <t>prelazni ra~un-interni prenos sredstava</t>
  </si>
  <si>
    <t>Devizni racun- CKB</t>
  </si>
  <si>
    <t>Devizni racun-NLB Montenegro banka</t>
  </si>
  <si>
    <t>Potrazivanja od osiguranika  po osnovu premije imovinskih osiguranja-dospela potrazivanja</t>
  </si>
  <si>
    <t>Potrazivanja od osiguranika  po osnovu  premije imovinskih osiguranja-nedospela potrazivanja</t>
  </si>
  <si>
    <t>Potrazivanja od osiguranika  po osnovu osiguranja kredita - dospela potrazivanja</t>
  </si>
  <si>
    <t>Potrazivanja od osiguranika  po osnovu premije osiguranja za plovila-dospjela potrazivanja</t>
  </si>
  <si>
    <t>Potrazivanja od osiguranika  po osnovu premije obaveznog osiguranja -dospela premija</t>
  </si>
  <si>
    <t>Potrazivanja od osiguranika po osnovu premije AO-zeleni kartoni- dospjelo</t>
  </si>
  <si>
    <t>Potrazivanja od osiguranika po osnovu premije granicnog osiguranja- dospjela premija</t>
  </si>
  <si>
    <t>Potrazivanja od osiguranika  po osnovu premije osiguranja stanova-dospela premija</t>
  </si>
  <si>
    <t>Potrazivanja od osiguranika  po osnovu premije osiguranja stanova-
nedospela premija</t>
  </si>
  <si>
    <t>Potrazivanja od osiguranika  po osnovu premije dobr. zdravstv. osiguranja -dospela premija</t>
  </si>
  <si>
    <t>Potrazivanja od osiguranika  po osnovu premije dobr. zdravstv. osiguranja -nedospela premija</t>
  </si>
  <si>
    <t>Potrazivanja od osiguranika  po osnovu premije privatnog zdravstvenog osiguranja-dospela premija</t>
  </si>
  <si>
    <t>Potrazivanja od osiguranika  po osnovu premije privatnog zdravstvenog osiguranja-nedospela premija</t>
  </si>
  <si>
    <t>Potrazivanja od osiguranika  po osnovu premije putnog zdravstvenog osiguranja-dospela potrazivanja</t>
  </si>
  <si>
    <t>Potrazivanja od osiguranika  po osnovu premije putnog zdravstv. osigur komb. uz AEC-dospelo potraziv</t>
  </si>
  <si>
    <t>Potrazivanja od osiguranika  po osnovu premije kasko osiguranja motornog vozila-dospela premija</t>
  </si>
  <si>
    <t>Potrazivanja od osiguranika  po osnovu premije kasko osiguranja motornog vozila-nedospela premija</t>
  </si>
  <si>
    <t>Potrazivanja od osiguranika  po osnovu premije kasko osiguranja mot v pomoc na putu -dospela premija</t>
  </si>
  <si>
    <t>Potrazivanja od osiguranika  po osnovu premije osiguranja od nezgode-dospelo potrazivanje</t>
  </si>
  <si>
    <t>Potrazivanja od osiguranika  po osnovu  premije osiguranja od nezgode-nedospelo potrazivanje</t>
  </si>
  <si>
    <t>Potrazivanja od osiguranika  po osnovu premije osiguranja transporta -dospela potreazivanja</t>
  </si>
  <si>
    <t>Potrazivanja od osiguranika  po osnovu premije osiguranja transporta -nedospela potreazivanja</t>
  </si>
  <si>
    <t>Potrazivanja po osnovu datih avansa za zakup reklamu i ostalo</t>
  </si>
  <si>
    <t xml:space="preserve">Ispravka  vrednosti potrazivanja po osnovu premije nezivotnog osiguranja- od osiguranika  </t>
  </si>
  <si>
    <t>Potra`ivanja od osiguravaju}ih dru{tava za premije saosiguranja u dr`avi</t>
  </si>
  <si>
    <t>Potra`ivanja od reosiguravaju}ih dru{tava za udjele u iznosu {teta iz reosiguranja u inostranstvu</t>
  </si>
  <si>
    <t>Ostvarena regresna potra`ivanja u dr`avi-kasko</t>
  </si>
  <si>
    <t>Ostvarena regresna potra`ivanja u dr`avi-autoodgovornost</t>
  </si>
  <si>
    <t>Potra`ivanja za ispla}ene od{tete za tu|i ra~un u inostranstvu</t>
  </si>
  <si>
    <t>Potrazivanja za provizije iz poslova osiguranja i reosiguranja-u inostranstvu</t>
  </si>
  <si>
    <t>Potrazivanja za kamatu na oroceni depozit-nezivotna osiguranja</t>
  </si>
  <si>
    <t>Potrazivanja za kamatu- obveznice</t>
  </si>
  <si>
    <t>Potrazivanja od centra za socijalni rad</t>
  </si>
  <si>
    <t>Potrazivanja od Zavoda za zaposljavanje Crne Gore</t>
  </si>
  <si>
    <t>Kratkoro~na potra`ivanja od zaposlenih za sluzbeni put</t>
  </si>
  <si>
    <t>Potrazivanja od zaposlenih-manjak obrazaca stroge evidencije</t>
  </si>
  <si>
    <t>Ostali kupci I ostala potrazivanja po osnovu prodaje osnovnih sredstava</t>
  </si>
  <si>
    <t>Ostali kupci- potrazivanja za zakup opreme- tehnicki pregledi</t>
  </si>
  <si>
    <t>Potrazivanja po osnovu ugovora o zajmu</t>
  </si>
  <si>
    <t>Ostala potrazivanja-cesije</t>
  </si>
  <si>
    <t>Ostala potrazivanja- pogresne isplate</t>
  </si>
  <si>
    <t>Potrazivanja na osnovu preplacenih poreza I doprinosa</t>
  </si>
  <si>
    <t>Dati avasi za stete iz  osiguranja u zemlji</t>
  </si>
  <si>
    <t xml:space="preserve">Dati avansi za stete  iz osiguranja  u  inostranstvu </t>
  </si>
  <si>
    <t>Obveznice koje se ne finans iz tehni~ rezerv.-obveznice FONDA RADA</t>
  </si>
  <si>
    <t>Kratkorocni finansijski plasmani u zemlji- Hipotekarna banka 300.000</t>
  </si>
  <si>
    <t>Depozit-CRNOGORSKA KOMERCIJALNA BANKA 02/1026</t>
  </si>
  <si>
    <t>Depozit CKB broj 502550- 556.798,71</t>
  </si>
  <si>
    <t>Depozit-Hypo banka</t>
  </si>
  <si>
    <t>Kratkorocni plasmani kod banaka-Hipotekarna banka</t>
  </si>
  <si>
    <t>Kratkorocni plasmani kod banaka-Crnogorska komercijalna banka</t>
  </si>
  <si>
    <t>Kratkorocni plasmani kod banaka-NLB banka dp2010/1666</t>
  </si>
  <si>
    <t>Kratkorocni plasmani kod banaka-Hypo banka</t>
  </si>
  <si>
    <t>Kratkorocni plasmani kod banaka-Prva banka</t>
  </si>
  <si>
    <t>Kratkorocni plasmani kod banaka-Erste banka</t>
  </si>
  <si>
    <t>Kratkorocni plasmani kod banaka-Hypo  banka</t>
  </si>
  <si>
    <t>Kratkorocni plasmani kod banaka-CKB banka</t>
  </si>
  <si>
    <t>Depozit po vidjenju -izdvojena sredstva CKB banka</t>
  </si>
  <si>
    <t>Depozit po vidjenju - izdvojena sredstva Prva banka</t>
  </si>
  <si>
    <t>Depozit po vidjenju - izdvojena sredstva NLB banka</t>
  </si>
  <si>
    <t>Depozit po vidjenju - izdvojena sredstva Hipotekarna banka</t>
  </si>
  <si>
    <t>Odlo`eni tro{kovi sticanja osiguranja-nezivotna osiguranja</t>
  </si>
  <si>
    <t>Drugi kratkoro~no odlo`eni tro{kovi-europ assistance nezivotno</t>
  </si>
  <si>
    <t>Drugi kratkoro~no odlo`eni tro{kovi-zakup poslovnog prostora</t>
  </si>
  <si>
    <t>Drugi kratkoro~no odlo`eni tro{kovi-zakup licenci</t>
  </si>
  <si>
    <t>Druga aktivna vremenska razfranicenja- nezgoda</t>
  </si>
  <si>
    <t>Obaveze za neto plate-osnovna zarada po ugovoru o radu</t>
  </si>
  <si>
    <t>Obaveze za neto plate- dodatak za bonuse</t>
  </si>
  <si>
    <t>Obaveze za neto plate dodatak na zaradu</t>
  </si>
  <si>
    <t>Obaveze za neto plate-regres</t>
  </si>
  <si>
    <t>Obaveze za naknadu na ime ne iskoriscenog godisnjeg odmora -ukalkulisana obaveza</t>
  </si>
  <si>
    <t>Obaveze za bruto zarade -ukalkulisana obaveza rezervacije</t>
  </si>
  <si>
    <t>Obaveze za regres zaposlenim do neoporezivog iznosa</t>
  </si>
  <si>
    <t>Obaveze za doprinose na zarade  na teret zaposlenog pio</t>
  </si>
  <si>
    <t>Obaveze za doprinose na zarade  na teret zaposlenog-zdravstvo</t>
  </si>
  <si>
    <t>Obaveze za doprinose na zarade  na teret zaposlenog-nezaposlenost</t>
  </si>
  <si>
    <t>Obaveze za porez na zarade  na teret zaposlenog</t>
  </si>
  <si>
    <t>Obaveze za naknadu prevoza zaposlenima</t>
  </si>
  <si>
    <t>Obaveze za topli obrok zaposlenima do neoporezivog iznosa</t>
  </si>
  <si>
    <t>Obaveze po osnovu steta- dzo</t>
  </si>
  <si>
    <t>Obaveze po osnovu steta - travel</t>
  </si>
  <si>
    <t>Obaveze po osnovu steta - imov.osiguranja, nezgoda i kasko</t>
  </si>
  <si>
    <t>Obaveze po osnovu steta-krediti</t>
  </si>
  <si>
    <t>Obaveze po osnovu steta - auto odgovornost</t>
  </si>
  <si>
    <t>Obaveze po osnovu steta AO u sporu</t>
  </si>
  <si>
    <t>Obaveze po osnovu steta pzo- VHI</t>
  </si>
  <si>
    <t>Obaveze za premiju reosiguranja u zemlji-UNBOCG</t>
  </si>
  <si>
    <t>Obaveze za premije reosiguranja u inostranstvu- uoos</t>
  </si>
  <si>
    <t>Obaveze za premije reosiguranja u inostranstvu- nezgoda</t>
  </si>
  <si>
    <t>Obaveze za premije reosiguranja u inostranstvu- kasko</t>
  </si>
  <si>
    <t>Obaveze za premije reosiguranja u inostranstvu- pozar</t>
  </si>
  <si>
    <t>Obaveze za premije reosiguranja u inostranstvu- objekti u izgradnji</t>
  </si>
  <si>
    <t>Obaveze za premije reosiguranja u inostranstvu- racunari</t>
  </si>
  <si>
    <t>Obaveze za premije reosiguranja u inostranstvu- provlana kradja</t>
  </si>
  <si>
    <t>Obaveze za premije reosiguranja u inostranstvu- odgovornost</t>
  </si>
  <si>
    <t>Obaveze za premije reosiguranja u inostranstvu- transport</t>
  </si>
  <si>
    <t>Obaveze za premije reosiguranja u inostranstvu-- staklo</t>
  </si>
  <si>
    <t>Obaveze za premije reosiguranja u inostranstvu- avijacija</t>
  </si>
  <si>
    <t>Obaveze za premije reosiguranja u inostranstvu- lom masina</t>
  </si>
  <si>
    <t>Obaveze za premije reosiguranja u inostranstvu- autoodgovornost</t>
  </si>
  <si>
    <t>Obaveze za premije reosiguranja u inostranstvu- ostala imovina</t>
  </si>
  <si>
    <t>Obaveze za premije reos u inostranstvu-vazduhoplov odgovornost</t>
  </si>
  <si>
    <t>Obaveze za premije reos u inostranstvu-vazduhoplov kasko</t>
  </si>
  <si>
    <t>Obaveze za premije reos u inostranstvu- plovni objekti</t>
  </si>
  <si>
    <t>Obaveze za premije reos u inostranstvu- camci</t>
  </si>
  <si>
    <t>Obaveze prema osiguravaju}im dru{tvima za udjele u iznosima {teta iz saosiguranja u dr`avi</t>
  </si>
  <si>
    <t>Obaveza za doprinos garantnom fondu-NBO CG</t>
  </si>
  <si>
    <t>Obaveze na ime poreza na dodatu vrijednost na druge usluge</t>
  </si>
  <si>
    <t>Kratkoro~ne obaveze za poreze i doprinose iz dobitka</t>
  </si>
  <si>
    <t>Obaveze za doprinose na zarade  na teret poslodavca pio</t>
  </si>
  <si>
    <t>Obaveze za doprinose na zarade  na teret poslodavca-zdravstvo</t>
  </si>
  <si>
    <t>Obaveze za doprinose na zarade  na teret poslodavca-nezaposlenost</t>
  </si>
  <si>
    <t>Obaveze za doprinos za fond rada- poslodavac</t>
  </si>
  <si>
    <t>Obaveze za prirez na porez-zarada</t>
  </si>
  <si>
    <t>Obaveze za doprinos zbog nezaposljavanja lica sa invaliditetom</t>
  </si>
  <si>
    <t>Obaveze prema dobavljacima u zemlji</t>
  </si>
  <si>
    <t>Obaveze prema dobavljacima  -za osnovna sredstva</t>
  </si>
  <si>
    <t>Obaveze prema dobavljacima u zemlji - usluge</t>
  </si>
  <si>
    <t xml:space="preserve">Obaveze prema dobavljacima u inostranstvu </t>
  </si>
  <si>
    <t>Obaveze prema dobavljacima za nefakturisanu robu I usluge-zakup</t>
  </si>
  <si>
    <t>Obaveze prema dobavljacima za nefakturisanu robu I usluge-komunalne usluge</t>
  </si>
  <si>
    <t>Obaveze prema dobavljacima za nefakturisanu robu I usluge-marketing</t>
  </si>
  <si>
    <t>Obaveze prema dobavljacima za nefakturisanu robu I usluge-gorivo</t>
  </si>
  <si>
    <t>Obaveze prema dobavljacima za nefakturisanu robu I usluge- revizija</t>
  </si>
  <si>
    <t>Obaveze za nefakturisanu robu I usluge-NBO</t>
  </si>
  <si>
    <t>Obaveze prema fizickim licima za naknade po ugovorima</t>
  </si>
  <si>
    <t>Primljeni avansi (pogresne uplate)</t>
  </si>
  <si>
    <t>Primljeni avansi obavezno osigurnje</t>
  </si>
  <si>
    <t>Primljeni avansi imovinska osigurnja</t>
  </si>
  <si>
    <t>Primljeni avansi kasko osigurnje</t>
  </si>
  <si>
    <t>Primljeni avansi putno osigurnje</t>
  </si>
  <si>
    <t>Primljeni avansi- osiguranje od nezgode</t>
  </si>
  <si>
    <t>Primljeni avansi- zeleni kartoni</t>
  </si>
  <si>
    <t>Primljeni avansi -za izgubljene polise I zelene kartone</t>
  </si>
  <si>
    <t>Doprinos za preventivu - imovina</t>
  </si>
  <si>
    <t>Doprinos za preventivu - obavezo osiguranje</t>
  </si>
  <si>
    <t>Doprinos za preventivu - nezgoda</t>
  </si>
  <si>
    <t>Doprinos za preventivu - PZO</t>
  </si>
  <si>
    <t>Doprinos za preventivu - DZO</t>
  </si>
  <si>
    <t>Doprinos za preventivu - osiguranje kredita</t>
  </si>
  <si>
    <t>Doprinos za preventivu - kasko</t>
  </si>
  <si>
    <t>Doprinos za preventivu - transtport</t>
  </si>
  <si>
    <t>Doprinos za preventivu -travel</t>
  </si>
  <si>
    <t>Doprinos za preventivu-pomoc na putu</t>
  </si>
  <si>
    <t>Materijal-polise za osiguranje od autoodgovornosti-centralni magacin</t>
  </si>
  <si>
    <t>Materijal-polise za osiguranje od autoodgovornosti</t>
  </si>
  <si>
    <t>Materijal- Zeleni kartoni-centralni magacin</t>
  </si>
  <si>
    <t>Materijal- Zeleni kartoni</t>
  </si>
  <si>
    <t>Materijal-polise za osiguranje putnika u javnom prevozu-centralni magacin</t>
  </si>
  <si>
    <t>Materijal-polise za osiguranje putnika u javnom prevozu</t>
  </si>
  <si>
    <t>Materijal- polise za osiguranje od odgovornosti kod upotrebaecamaca- centralni magacin</t>
  </si>
  <si>
    <t>Materijal- polise za osiguranje od odgovornosti kod upotrebe camaca</t>
  </si>
  <si>
    <t>Materijal -polise za osiguranje od nezgode-centalni magacin</t>
  </si>
  <si>
    <t>Materijal -polise za osiguranje od nezgode</t>
  </si>
  <si>
    <t>Materijal-polise za putno zdravstveno osiguranje-centralni magacin</t>
  </si>
  <si>
    <t>Materijal-polise za putno zdravstveno osiguranje</t>
  </si>
  <si>
    <t>Materijal-polise za dodatno  zdravstveno osiguranje-centralni magacin</t>
  </si>
  <si>
    <t>Materijal-polise za dodatno  zdravstveno osiguranje</t>
  </si>
  <si>
    <t>Materijal polise zozi -centralni magacin</t>
  </si>
  <si>
    <t>Materijal polise zozi</t>
  </si>
  <si>
    <t>Materijal-polise kasko osiguranja motornih vozila-centralni magacin</t>
  </si>
  <si>
    <t>Materijal-polise kasko osiguranja motornih vozila</t>
  </si>
  <si>
    <t>Materijal-polise road assistance</t>
  </si>
  <si>
    <t>Materijal- polise otkaz putovanja- centralni magacin</t>
  </si>
  <si>
    <t>Materijal- polise otkaz putovanja</t>
  </si>
  <si>
    <t>Materijal-polise osiguranja transporta</t>
  </si>
  <si>
    <t>Materijal-polise osiguranja imovine-centralni magacin</t>
  </si>
  <si>
    <t>Materijal-polise osiguranja imovine</t>
  </si>
  <si>
    <t>Materijal-polise za osiguranje doma'instva-centralni magacin</t>
  </si>
  <si>
    <t>Materijal-polise za osiguranje doma'instva</t>
  </si>
  <si>
    <t>Materijal- polise granicnog osiguranja- centralni magacin</t>
  </si>
  <si>
    <t>Materijal- polise granicnog osiguranja</t>
  </si>
  <si>
    <t>Materijal-polise os potrazivanja po kreditima OPK</t>
  </si>
  <si>
    <t>Naknada steta  dzo- tarifa GCI-02 teze bolesti nastale u predhodnoj godini</t>
  </si>
  <si>
    <t>Naknada steta dzo- tarifa GSI-02 hirur{ke intervencije nastale u predhodnoj godini</t>
  </si>
  <si>
    <t>Naknada stete- travel nastale u predhodnoj godini</t>
  </si>
  <si>
    <t>Naknada stete nezgoda -Fiz.lica nastale u predhodnoj godini</t>
  </si>
  <si>
    <t>Naknada steta dzo- tarifa GSI-02 hirur{ke intervencije nastale u teku}oj  godini</t>
  </si>
  <si>
    <t>Naknada stete nezgoda -Fiz.lica nastale u teku}oj godini</t>
  </si>
  <si>
    <t>Naknada steta pzo -zdravstveno osiguranje zi nastale u predhodnoj godini</t>
  </si>
  <si>
    <t>Naknada steta pzo-zdravstveno osiguranje zi nastale u tekucoj godini</t>
  </si>
  <si>
    <t>Naknada steta pzo-VHI nastale u tekucoj  godini</t>
  </si>
  <si>
    <t>Naknada steta pzo -VHI nastale u predhodnoj  godini</t>
  </si>
  <si>
    <t>Naknada steta po osnovu  obaveznog osiguranja od auto odgovornost nastalih u predhodnoj godini</t>
  </si>
  <si>
    <t>Naknada stete-tarifa X osiguranje motornih vozila nastalih u predhodnoj godini</t>
  </si>
  <si>
    <t>Naknada steta po osnovu sudskih sporova AO nastalih u predhodnoj godini</t>
  </si>
  <si>
    <t>Naknada steta po osnovu  obaveznog osiguranja od auto odgovornost nastalih u teku}oj godini</t>
  </si>
  <si>
    <t>Naknada stete-tarifa X osiguranje motornih vozila nastalih u teku}oj  godini</t>
  </si>
  <si>
    <t>Naknada stete-  tarifa III lom masina nastale u predhodnoj godini</t>
  </si>
  <si>
    <t>Naknada stete -unutrasnji transport nastale u predhodnoj godini</t>
  </si>
  <si>
    <t>Prihodi od regresa osiguranja odgov od upotr  motornih vozila po polisama iz predhodne godine</t>
  </si>
  <si>
    <t>Prihodi od regresa osiguranja odgov od upotr  motornih vozila po polisama iz teku}e godine</t>
  </si>
  <si>
    <t>Rezervisanje za RBNS stete-NA0101 PY - AO bez Nezgode javni prevoz</t>
  </si>
  <si>
    <t>Rezervisanje za RBNS stete-NA0101 CY - AO bez Nezgode javni prevoz</t>
  </si>
  <si>
    <t>Rezervisanje za RBNS stete-NA0201 PY- Kasko bez delimicnog Kaska INDIVIDUAL</t>
  </si>
  <si>
    <t>Rezervisanje za RBNS stete-NA0201 CY- Kasko bez delimicnog Kaska INDIVIDUAL</t>
  </si>
  <si>
    <t>Rezervisanje za RBNS stete-NC0104 PY - Transport</t>
  </si>
  <si>
    <t>Rezervisanje za RBNS stete-NC0104 CY - Transport</t>
  </si>
  <si>
    <t>Rezervisanje za RBNS stete-NC0200 PY - Po`ar industrial</t>
  </si>
  <si>
    <t>Rezervisanje za RBNS stete-NC0200 CY - Po`ar industrial</t>
  </si>
  <si>
    <t>Rezervisanje za RBNS stete-NC0300 PY - Ost.Imovina</t>
  </si>
  <si>
    <t>Rezervisanje za RBNS stete-NC0300 CY - Ost.Imovina</t>
  </si>
  <si>
    <t>Rezervisanje za RBNS stete-NC0400 PY - Odgovornost</t>
  </si>
  <si>
    <t>Rezervisanje za RBNS stete-NC0400 CY - Odgovornost</t>
  </si>
  <si>
    <t>Rezervisanje za RBNS stete-NC0700 PY - LOM MA[INA</t>
  </si>
  <si>
    <t>Rezervisanje za RBNS stete-NC0700 CY - LOM MA[INA</t>
  </si>
  <si>
    <t>Rezervisanje za RBNS stete-ND0102 PY - NEZGODA GROUP</t>
  </si>
  <si>
    <t>Rezervisanje za RBNS stete-ND0102 CY - NEZGODA GROUP</t>
  </si>
  <si>
    <t>Rezervisanje za RBNS stete-ND0202 PY-DZO</t>
  </si>
  <si>
    <t>Rezervisanje za RBNS stete-ND0202 CY-DZO</t>
  </si>
  <si>
    <t>Rezervisanje za RBNS stete-ND0202 PY-PZO</t>
  </si>
  <si>
    <t>Rezervisanje za RBNS stete-ND0202 CY-PZO</t>
  </si>
  <si>
    <t>Rezervisanje za RBNS stete-ND0202 PY-TRAVEL</t>
  </si>
  <si>
    <t>Primlj.saos.rezervisanje za RBNS stete-NC0200 PY - Po`ar industrial</t>
  </si>
  <si>
    <t>Primlj.saos.rezervisanje za RBNS stete-NC0400 PY - Odgovornost</t>
  </si>
  <si>
    <t>Primlj.saos.rezervisanje za RBNS stete-ND0102 PY - NEZGODA GROUP</t>
  </si>
  <si>
    <t>Primlj.saos.rezervisanje za RBNS stete-ND0102 CY - NEZGODA GROUP</t>
  </si>
  <si>
    <t>Primlj.saos.rezervisanje za RBNS stete-NA0101 PY - MTPL</t>
  </si>
  <si>
    <t>Promjene RBNS na teret reosiguranja-NC0200 PY - Po`ar industrial</t>
  </si>
  <si>
    <t>Rezervisanje za IBNR stete-NA0101 CY - AO bez Nezgode javni prevoz</t>
  </si>
  <si>
    <t>Rezervisanje za IBNR stete-NA0101 PY - AO bez Nezgode javni prevoz</t>
  </si>
  <si>
    <t>Rezervisanje za IBNR stete-NA0201 CY- Kasko bez delimicnog Kaska INDIVIDUAL</t>
  </si>
  <si>
    <t>Rezervisanje za IBNR stete-NC0200 CY - Po`ar industrial</t>
  </si>
  <si>
    <t>Rezervisanje za IBNR stete-NC0200 PY - Po`ar industrial</t>
  </si>
  <si>
    <t>Rezervisanje za IBNR stete-NC0300 CY - Ost.Imovina</t>
  </si>
  <si>
    <t>Rezervisanje za IBNR stete-NA0201 PY- Kasko bez delimicnog Kaska INDIVIDUAL</t>
  </si>
  <si>
    <t>Rezervisanje za IBNR stete-NC0300 PY - Ost.Imovina</t>
  </si>
  <si>
    <t>Rezervisanje za IBNR stete-NC0400 CY - Odgovornost</t>
  </si>
  <si>
    <t>Rezervisanje za IBNR stete-NC0400 PY - Odgovornost</t>
  </si>
  <si>
    <t>Rezervisanje za IBNR stete-ND0102 CY - NEZGODA GROUP</t>
  </si>
  <si>
    <t>Rezervisanje za IBNR stete-ND0102 PY - NEZGODA GROUP</t>
  </si>
  <si>
    <t>Rezervisanje za IBNR stete-ND0202 CY-DZO</t>
  </si>
  <si>
    <t>Rezervisanje za IBNR stete-ND0202 PY-DZO</t>
  </si>
  <si>
    <t>Primlj.saos.rezervisanje za IBNR stete-NC0200 CY - Po`ar industrial</t>
  </si>
  <si>
    <t>Primlj.saos.rezervisanje za IBNR stete-NC0200 PY - Po`ar industrial</t>
  </si>
  <si>
    <t>Primlj.saos.rezervisanje za IBNR stete-NC0400 CY - Odgovornost</t>
  </si>
  <si>
    <t>Primlj.saos.rezervisanje za IBNR stete-NC0400 PY - Odgovornost</t>
  </si>
  <si>
    <t>Primlj.saos.rezervisanje za IBNR stete-NC0700 CY - LOM MAŠINA</t>
  </si>
  <si>
    <t>Primlj.saos.rezervisanje za IBNR stete-NC0700 PY -LOM MAŠINA</t>
  </si>
  <si>
    <t>Primlj.saos.rezervisanje za IBNR stete-ND0102 CY - NEZGODA GROUP</t>
  </si>
  <si>
    <t>Primlj.saos.rezervisanje za IBNR stete-ND0102 PY - NEZGODA GROUP</t>
  </si>
  <si>
    <t>Primlj.saos.rezervisanje za IBNR stete-NA0101 CY - MTPL</t>
  </si>
  <si>
    <t>Primlj.saos.rezervisanje za IBNR stete-NA0101 PY - MTPL</t>
  </si>
  <si>
    <t>Primlj.saos.rezervisanje za IBNR stete-NA0202 CY- Kasko bez delimicnog Kaska GROUP</t>
  </si>
  <si>
    <t>Primlj.saos.rezervisanje za IBNR stete-NA0202 PY- Kasko bez delimicnog Kaska GROUP</t>
  </si>
  <si>
    <t>Doprinos za preventivu - pzo</t>
  </si>
  <si>
    <t>Doprinos za preventivu - dzo</t>
  </si>
  <si>
    <t>Doprinos za preventivu - obavezno osiguranje</t>
  </si>
  <si>
    <t>Doprinos za preventivu- imovinsko osiguranje</t>
  </si>
  <si>
    <t>Doprinos za preventivu - transport</t>
  </si>
  <si>
    <t>Doprinos za preventinu- osiguranje kredita</t>
  </si>
  <si>
    <t>Doprinos za garantni fond- NBO CG</t>
  </si>
  <si>
    <t>Troskovi za vrsenje nadzora-Agencija za nadzor osjguranja</t>
  </si>
  <si>
    <t>Rashodi po osnovu otpisa potrazivanja kasko</t>
  </si>
  <si>
    <t>43100</t>
  </si>
  <si>
    <t>Troskovi kancelarijskog materijala</t>
  </si>
  <si>
    <t>43101</t>
  </si>
  <si>
    <t>Troskovi tonera kertrid`a I ribona</t>
  </si>
  <si>
    <t xml:space="preserve">43103   </t>
  </si>
  <si>
    <t>Troskovi obrazaca u osiguranju</t>
  </si>
  <si>
    <t>43105</t>
  </si>
  <si>
    <t>Troskovi raznih obrazaca</t>
  </si>
  <si>
    <t>43300</t>
  </si>
  <si>
    <t>Troskovi elektricne energije</t>
  </si>
  <si>
    <t>43301</t>
  </si>
  <si>
    <t>Troskovi utrosenih  nafnih  derivata</t>
  </si>
  <si>
    <t>43900</t>
  </si>
  <si>
    <t>Troskovi ostalog materijala</t>
  </si>
  <si>
    <t>44100</t>
  </si>
  <si>
    <t>Promjene u razgrani~enim tro{kovima sticanja osiguranja</t>
  </si>
  <si>
    <t>44200</t>
  </si>
  <si>
    <t>Tro{kovi zakupnina</t>
  </si>
  <si>
    <t>442001</t>
  </si>
  <si>
    <t>Tro{kovi zakupnina nepokretne imovine</t>
  </si>
  <si>
    <t>442002</t>
  </si>
  <si>
    <t>Tro{kovi zakupnina softverske licence</t>
  </si>
  <si>
    <t>442004</t>
  </si>
  <si>
    <t>Tro{kovi zakupnina parking prostora</t>
  </si>
  <si>
    <t>44300</t>
  </si>
  <si>
    <t>Troskovi naknada po ugovoru o delu-konsultacije</t>
  </si>
  <si>
    <t>44301</t>
  </si>
  <si>
    <t>Troskovi naknada po ugovoru o delu-anketiranje</t>
  </si>
  <si>
    <t>44303</t>
  </si>
  <si>
    <t>Troskovi naknada po ugovoru o delu-aktuar</t>
  </si>
  <si>
    <t>44305</t>
  </si>
  <si>
    <t>Troskovi naknada po ugovoru o delu-usluge</t>
  </si>
  <si>
    <t>44306</t>
  </si>
  <si>
    <t>Troskovi naknada po ugovoru o delu-procenitelji</t>
  </si>
  <si>
    <t>44307</t>
  </si>
  <si>
    <t>Troskovi naknada po ugovoru o delu-odrzavanje</t>
  </si>
  <si>
    <t>44312</t>
  </si>
  <si>
    <t>Troskovi naknada po ugovoru o djelu-ljekar cenzor</t>
  </si>
  <si>
    <t>44318</t>
  </si>
  <si>
    <t>Troskovi naknada fizickim licima po osnovu ugovora o zakupu za ne pokretnu imovinu</t>
  </si>
  <si>
    <t>44323</t>
  </si>
  <si>
    <t>Troskovi naknada fizickim licima po osnovu ugovora o zakupu</t>
  </si>
  <si>
    <t>44324</t>
  </si>
  <si>
    <t>Troskovi naknada po ugovoru o djelu-brendiranje</t>
  </si>
  <si>
    <t>44500</t>
  </si>
  <si>
    <t>Troskovi bankarske provizije</t>
  </si>
  <si>
    <t>44501</t>
  </si>
  <si>
    <t>Troskovi provizija banke na bankarske garancije</t>
  </si>
  <si>
    <t>44503</t>
  </si>
  <si>
    <t>Troskovi deviznog platnog prometa</t>
  </si>
  <si>
    <t>44700</t>
  </si>
  <si>
    <t>Troskovi premije obaveznog osiguranja- autoodgovornost</t>
  </si>
  <si>
    <t>44701</t>
  </si>
  <si>
    <t>Troskovi premije za kolektivno osiguranje od nezgode</t>
  </si>
  <si>
    <t>44800</t>
  </si>
  <si>
    <t>Troskovi reklamnog materijala</t>
  </si>
  <si>
    <t>448017</t>
  </si>
  <si>
    <t>Tro{kovi reklame I propagande ostali na~ini</t>
  </si>
  <si>
    <t>44802</t>
  </si>
  <si>
    <t>Troskovi oglasavanja</t>
  </si>
  <si>
    <t>44803</t>
  </si>
  <si>
    <t>Troskovi marketinga- ostale aktivnosti</t>
  </si>
  <si>
    <t>448050</t>
  </si>
  <si>
    <t>Troskovi brendiranja pokretne imovine</t>
  </si>
  <si>
    <t>448051</t>
  </si>
  <si>
    <t>Troskovi brendiranja ostalo</t>
  </si>
  <si>
    <t>44807</t>
  </si>
  <si>
    <t>Troskovi reprezentacije u ugostiteljskim objektima</t>
  </si>
  <si>
    <t>44808</t>
  </si>
  <si>
    <t>Ostali troskovi reprezentacije</t>
  </si>
  <si>
    <t>44900</t>
  </si>
  <si>
    <t>Troskovi telefonskih usluga za fiksne telefone</t>
  </si>
  <si>
    <t>44901</t>
  </si>
  <si>
    <t>Troskovi internet usluga- business Wimax</t>
  </si>
  <si>
    <t>44903</t>
  </si>
  <si>
    <t>Troskovi telefonskih usluga za mobilne telefone</t>
  </si>
  <si>
    <t>44905</t>
  </si>
  <si>
    <t>Troskovi usluga odrzavanja</t>
  </si>
  <si>
    <t>449051</t>
  </si>
  <si>
    <t>Troskovi usluga odrzavanja slu`benih automobila</t>
  </si>
  <si>
    <t>449053</t>
  </si>
  <si>
    <t>Troskovi odrzavanja ostale opreme</t>
  </si>
  <si>
    <t>44906</t>
  </si>
  <si>
    <t>Troskovi ucesca na tenderima</t>
  </si>
  <si>
    <t>44907</t>
  </si>
  <si>
    <t>Troskovi izrade vizit karti</t>
  </si>
  <si>
    <t>44910</t>
  </si>
  <si>
    <t>Troskovi po{tarine</t>
  </si>
  <si>
    <t>44913</t>
  </si>
  <si>
    <t>Tro{kovi komunalnih usluga</t>
  </si>
  <si>
    <t>44915</t>
  </si>
  <si>
    <t>Tro{kovi ostalih usluga</t>
  </si>
  <si>
    <t>44918</t>
  </si>
  <si>
    <t>Troskovi vjestacenja</t>
  </si>
  <si>
    <t>44922</t>
  </si>
  <si>
    <t>Tro{kovi usluga pranja automobila</t>
  </si>
  <si>
    <t>44925</t>
  </si>
  <si>
    <t>Tro{ak pretplate na ~asopise</t>
  </si>
  <si>
    <t>44929</t>
  </si>
  <si>
    <t>Tro{kovi registracije vozila</t>
  </si>
  <si>
    <t>449302</t>
  </si>
  <si>
    <t>449303</t>
  </si>
  <si>
    <t>449306</t>
  </si>
  <si>
    <t>Tro{kovi putne asistencije</t>
  </si>
  <si>
    <t>449521</t>
  </si>
  <si>
    <t>Troskovi po ugovoru o savjetovanju</t>
  </si>
  <si>
    <t>45000</t>
  </si>
  <si>
    <t>45200</t>
  </si>
  <si>
    <t>Troskovi amortizacije osnovnih  sredstava-kancelarijski namestaj</t>
  </si>
  <si>
    <t>45201</t>
  </si>
  <si>
    <t>Troskovi amortizacije osnovnih  sredstava-racunari I racunarska oprema</t>
  </si>
  <si>
    <t>45202</t>
  </si>
  <si>
    <t>Troskovi amortizacije osnovnih  sredstava-oprema za umnozavanje</t>
  </si>
  <si>
    <t>45203</t>
  </si>
  <si>
    <t>Troskovi amortizacije osnovnih  sredstava-elektricne racunske masine</t>
  </si>
  <si>
    <t>45206</t>
  </si>
  <si>
    <t>Troskovi amortizacije osnovnih  sredstava-motorna vozila</t>
  </si>
  <si>
    <t>45207</t>
  </si>
  <si>
    <t>Troskovi amortizacije osnovnih  sredstava-fiksni telefoni</t>
  </si>
  <si>
    <t>45208</t>
  </si>
  <si>
    <t>Troskovi amortizacije osnovnih  sredstava-mobilni telefoni</t>
  </si>
  <si>
    <t>45209</t>
  </si>
  <si>
    <t>Troskovi amortizacije osnovnih  sredstava-klima uredjaji</t>
  </si>
  <si>
    <t>45212</t>
  </si>
  <si>
    <t>Troskovi amortizacije osnovnih  sredstava- ostala oprema</t>
  </si>
  <si>
    <t>45215</t>
  </si>
  <si>
    <t>Troskovi amortizacije osnovnih  sredstava-softver</t>
  </si>
  <si>
    <t>47001</t>
  </si>
  <si>
    <t>Troskovi  neto  zarada</t>
  </si>
  <si>
    <t>47200</t>
  </si>
  <si>
    <t>Troskovi za regres</t>
  </si>
  <si>
    <t>47201</t>
  </si>
  <si>
    <t>Troskovi za regres do neoporezivog iznosa</t>
  </si>
  <si>
    <t>47300</t>
  </si>
  <si>
    <t>Troskovi za doprinose na teret zaposlenog</t>
  </si>
  <si>
    <t>47301</t>
  </si>
  <si>
    <t>Tro{kovi doprinosa na teret poslodavca</t>
  </si>
  <si>
    <t>47302</t>
  </si>
  <si>
    <t>Tro{kovi doprinosa na teret poslodavca-prirez na porez</t>
  </si>
  <si>
    <t>47303</t>
  </si>
  <si>
    <t>Troskovi doprinosa za fond rada- poslodavac</t>
  </si>
  <si>
    <t>47304</t>
  </si>
  <si>
    <t>Troskovi doprinosa zbog nezaposljavanja lica sa invaliditetom</t>
  </si>
  <si>
    <t>47400</t>
  </si>
  <si>
    <t>Troskovi poreza iz zarada</t>
  </si>
  <si>
    <t>47500</t>
  </si>
  <si>
    <t>Naknada tro{kova prevoza na rad</t>
  </si>
  <si>
    <t>47501</t>
  </si>
  <si>
    <t>Troskovi toplog obroka</t>
  </si>
  <si>
    <t>47900</t>
  </si>
  <si>
    <t>Naknade tro{kova sme{taja na slu`benom putu u zemlji</t>
  </si>
  <si>
    <t>47901</t>
  </si>
  <si>
    <t>Naknade tro{kova sme{taja na slu`benom putu u inostranstvu</t>
  </si>
  <si>
    <t>47902</t>
  </si>
  <si>
    <t>Naknade tro{kova prevoza na slu`benom putu u zemlji</t>
  </si>
  <si>
    <t>47903</t>
  </si>
  <si>
    <t>Naknade tro{kova prevoza na slu`benom putu u inostranstvu - ostalo</t>
  </si>
  <si>
    <t>47905</t>
  </si>
  <si>
    <t>Tro{kovi dnevnica na slu`benom putu u inostranstvu</t>
  </si>
  <si>
    <t>47906</t>
  </si>
  <si>
    <t>Naknade tro{kova prevoza na slu`benom putu u inostranstvu - avion</t>
  </si>
  <si>
    <t>47907</t>
  </si>
  <si>
    <t>ostali troskovi na sluzbenom putu</t>
  </si>
  <si>
    <t>47908</t>
  </si>
  <si>
    <t>Troskovi dnevnica na sluzbenom putu u zemlji</t>
  </si>
  <si>
    <t>48000</t>
  </si>
  <si>
    <t>Trp{kovi administrativnih taksi</t>
  </si>
  <si>
    <t>48001</t>
  </si>
  <si>
    <t>Tro{kovi sudskih taksi</t>
  </si>
  <si>
    <t>48002</t>
  </si>
  <si>
    <t>Tro{kovi drugih taksi</t>
  </si>
  <si>
    <t>48004</t>
  </si>
  <si>
    <t>Tro{kovi naknada komunalne takse na istaknutu  firmu</t>
  </si>
  <si>
    <t>48005</t>
  </si>
  <si>
    <t>Troskovi izvrsnog postupka</t>
  </si>
  <si>
    <t>48400</t>
  </si>
  <si>
    <t>Troskovi sponzorstva</t>
  </si>
  <si>
    <t>48402</t>
  </si>
  <si>
    <t>Troskovi sponzrorstva- FL</t>
  </si>
  <si>
    <t>48500</t>
  </si>
  <si>
    <t>Tro{kovi ~lanarine NACIONALNI BIRO OSIGURAVACA CRNE GORE</t>
  </si>
  <si>
    <t>48501</t>
  </si>
  <si>
    <t>Tro{kovi ostalih  ~lanarina</t>
  </si>
  <si>
    <t>Umanjenje za prihode od provizija reosiguranja kasko</t>
  </si>
  <si>
    <t>Umanjenje za prihode od provizija reosiguranja trasnport</t>
  </si>
  <si>
    <t>Umanjenje za prihode od provizija reosiguranja- vazduhoplov odgovornost</t>
  </si>
  <si>
    <t>Umanjenje za prihode od provizija reosiguranja pozar</t>
  </si>
  <si>
    <t>Umanjenje za prihode od provizija reosiguranja ost imovina</t>
  </si>
  <si>
    <t>Umanjenje za prihode od provizija reosiguranja opsta odgovornost</t>
  </si>
  <si>
    <t>Umanjenje za prihode od provizija reosiguranja nezgoda grupno</t>
  </si>
  <si>
    <t>Umanjenje za prihode od provizija reosiguranja objekti u izgradnji</t>
  </si>
  <si>
    <t>Umanjenje za prihode od provizija reosiguranja provalna kradja</t>
  </si>
  <si>
    <t>Umanjenje za prihode od provizija reosiguranja lom masina</t>
  </si>
  <si>
    <t>Umanjenje za prihode od provizija reosiguranja- plovni objekti</t>
  </si>
  <si>
    <t>Umanjenje za prihode od provizija reosiguranja-camci</t>
  </si>
  <si>
    <t>Profitna provizija pozar</t>
  </si>
  <si>
    <t>Profitna provizija opsta odgovornost</t>
  </si>
  <si>
    <t>Profitna provizija lom masina</t>
  </si>
  <si>
    <t>Profitna provizija objekti u izgradnji</t>
  </si>
  <si>
    <t>Profitna provizija provalna kradja</t>
  </si>
  <si>
    <t>Profitna provizija transport</t>
  </si>
  <si>
    <t>Profitna provizija plovni objekti</t>
  </si>
  <si>
    <t>Profitna provizija camci</t>
  </si>
  <si>
    <t>70904</t>
  </si>
  <si>
    <t>Provizija Iz poslova saosiguranja- pozar</t>
  </si>
  <si>
    <t>70905</t>
  </si>
  <si>
    <t>Provizija Iz poslova saosiguranja- lom masina</t>
  </si>
  <si>
    <t>70908</t>
  </si>
  <si>
    <t>Provizija Iz poslova saosiguranja-opsta odgovornost</t>
  </si>
  <si>
    <t>Drugi finansijski rashodi- kamata geb</t>
  </si>
  <si>
    <t>Ostali nepomenuti rashodi</t>
  </si>
  <si>
    <t>Preventiva -   osiguranja od nezgode</t>
  </si>
  <si>
    <t>Tehnicka premija- osiguranja od nezgode</t>
  </si>
  <si>
    <t>Rezijski dodatak  - osiguranja od nezgode</t>
  </si>
  <si>
    <t>Preventiva- osiguranja motornih vozila kasko individualne polise</t>
  </si>
  <si>
    <t>Rezijski dodatak- osiguranja motornih vozila kasko individualne polise</t>
  </si>
  <si>
    <t>Tehnicka premija- osiguranja motornih vozila kasko individualne polise</t>
  </si>
  <si>
    <t>Preventiva - obaveznog osiguranja  motornih vozila</t>
  </si>
  <si>
    <t>Rezijski dodatak  - obaveznog osiguranja  motornih vozila</t>
  </si>
  <si>
    <t>Tehnicka premija - obaveznog osiguranja  motornih vozila</t>
  </si>
  <si>
    <t>Re`ijski dodatak - osiguranje vazduhoplova</t>
  </si>
  <si>
    <t>Tehni~ka premija-osiguranje vazduhoplova</t>
  </si>
  <si>
    <t>Preventiva -osiguranje vazduhoplova</t>
  </si>
  <si>
    <t>Re`ijski dodatak-osiguranje imovine od po`ara I drugih opasnosti</t>
  </si>
  <si>
    <t>Tehni~ka premija-osiguranje imovine od po`ara I drugih opasnosti</t>
  </si>
  <si>
    <t>Preventiva-osiguranje imovine od po`ara I drugih opasnosti</t>
  </si>
  <si>
    <t>Re`ijski dodatak-ostala osiguranja imovine</t>
  </si>
  <si>
    <t>Tehni~ka premija-ostala osiguranja imovine</t>
  </si>
  <si>
    <t>Preventiva-ostala osiguranja imovine</t>
  </si>
  <si>
    <t>Re`ijski dodatak-osiguranje od op{te odgovornosti</t>
  </si>
  <si>
    <t>Tehni~ka premija-osiguranje od op{te odgovornosti</t>
  </si>
  <si>
    <t>Preventiva-osiguranje od op{te odgovornosti</t>
  </si>
  <si>
    <t>Rezijski dodatak  - dobrovoljnog  zdravstvenog osiguranja</t>
  </si>
  <si>
    <t>Tehnicka premija -dobrovoljnog  zdravstvenog osiguranja</t>
  </si>
  <si>
    <t>Preventiva -dobrovoljnog  zdravstvenog osiguranja</t>
  </si>
  <si>
    <t>Rezijski dodatak- osiguranje loma masina</t>
  </si>
  <si>
    <t>Tehnicka premija- osiguranje loma masina</t>
  </si>
  <si>
    <t>Preventiva- osiguranje loma masina</t>
  </si>
  <si>
    <t>Re`ijski dodatak-pomo} na putu</t>
  </si>
  <si>
    <t>Tehni~ka premija-pomo} na putu</t>
  </si>
  <si>
    <t>Preventiva-pomo} na putu</t>
  </si>
  <si>
    <t>Preventiva - osiguranja transporta</t>
  </si>
  <si>
    <t>Rezijski dodatak  - osiguranja transporta</t>
  </si>
  <si>
    <t>Tehnicka premija - osiguranja transporta</t>
  </si>
  <si>
    <t>Rezijski dodatak  -osiguranje kredita</t>
  </si>
  <si>
    <t>Tehnicka premija -osiguranje kredita</t>
  </si>
  <si>
    <t>Preventiva -osiguranje kredita</t>
  </si>
  <si>
    <t>Rezijski dodatak - privatnog zdravstvenog osiguranja</t>
  </si>
  <si>
    <t>Tehnicka premija - privatnog zdravstvenog osiguranja</t>
  </si>
  <si>
    <t>Doprinos preventive - privatnog zdravstvenog osiguranja</t>
  </si>
  <si>
    <t>Rezijski dodatak  - putnog osiguranja</t>
  </si>
  <si>
    <t>Tehnicka premija - putnog osiguranja</t>
  </si>
  <si>
    <t>Preventiva - putnog osiguranja</t>
  </si>
  <si>
    <t>Rezijski dodatak-osiguranje od odgovornosti zbog upotrebe vazduhoplova</t>
  </si>
  <si>
    <t>Tehnicka premija-osiguranje od odgovornosti zbog upotrebe vazduhoplova</t>
  </si>
  <si>
    <t>Preventiva-osiguranje od odgovornosti zbog upotrebe vazduhoplova</t>
  </si>
  <si>
    <t>Rezijski dodatak- osiguranje od auto nezgode</t>
  </si>
  <si>
    <t>Tehnicka premija- osiguranje od auto nezgode</t>
  </si>
  <si>
    <t>Preventiva- osiguranje od auto nezgode</t>
  </si>
  <si>
    <t>Rezijeski dodatak- osiguranje od kasko nezgode</t>
  </si>
  <si>
    <t>Tehnicka premija- osiguranje od kasko nezgode</t>
  </si>
  <si>
    <t>Preventiva- osiguranje od kasko nezgode</t>
  </si>
  <si>
    <t>Prihodi od premija saosiguranja- pozar</t>
  </si>
  <si>
    <t>Prihodi od premija saosiguranja od op{te odgovornosti</t>
  </si>
  <si>
    <t>Prihodi od premije saosiguranja- osiguranje masina od loma</t>
  </si>
  <si>
    <t>Rashodi po osnovu prem. reosiguranja- Zelena karta</t>
  </si>
  <si>
    <t>Rashodi po osnovu prem.reos  ino -op{ta odgovornost</t>
  </si>
  <si>
    <t>Rashodi po osnovu prem.reos ino-po`ar</t>
  </si>
  <si>
    <t>Rashodi po osnovu prem.reos ino-staklo</t>
  </si>
  <si>
    <t>Rashodi po osnovu prem.reos ino- autoodgovornost</t>
  </si>
  <si>
    <t>Rashodi po osnovu prem.reos ino-vazduhoplov kasko</t>
  </si>
  <si>
    <t>Rashodi po osnovu prem.reos ino- vazduhoplov od odgovornosti</t>
  </si>
  <si>
    <t>Rashodi po osnovu prem.reos ino-ostala imovina</t>
  </si>
  <si>
    <t>Rashodi po osnovu prem. reos ino- objekti u izgradnji</t>
  </si>
  <si>
    <t>Rashodi po osnovu premije reos ino- racunari</t>
  </si>
  <si>
    <t>Rashodi po osnovu premije reos ino-transport</t>
  </si>
  <si>
    <t>Rashod po osnovu premije reos ino-lom masina</t>
  </si>
  <si>
    <t>Rashod po osnovu prem reos ino- plovni objekti</t>
  </si>
  <si>
    <t>Rashod po osnovu prem reos ino- camci</t>
  </si>
  <si>
    <t>Rashodi po osnovu prem reos ino.-kasko motorna vozila</t>
  </si>
  <si>
    <t>Rashodi po osnovu prem reos ino- provalna kradje I razbojni{tvo</t>
  </si>
  <si>
    <t>Rashodi po osnovu prem reos ino nezgoda</t>
  </si>
  <si>
    <t>Promjene bruto prenosnih premija- preventiva -   osiguranja od nezgode</t>
  </si>
  <si>
    <t>Promjene bruto prenosnih premija Rezijski dodatak  - osiguranja od nezgode</t>
  </si>
  <si>
    <t>Promjene bruto prenosnih premija-Tehnicka premija - osiguranja od nezgode</t>
  </si>
  <si>
    <t>Promjene bruto prenosnih premija-Rezijski dodatak  - dobrovoljnog  zdravstvenog osiguranja</t>
  </si>
  <si>
    <t>Promjene bruto prenosnih premija-Tehnicka premija -dobrovoljnog  zdravstvenog osiguranja</t>
  </si>
  <si>
    <t>Promjene bruto prenosnih premija-Preventiva -dobrovoljnog  zdravstvenog osiguranja</t>
  </si>
  <si>
    <t>Promjene bruto prenosnih premija-Rezijski dodatak - privatnog zdravstvenog osiguranja</t>
  </si>
  <si>
    <t>Promjene bruto prenosnih premija-Tehnicka premija - privatnog zdravstvenog osiguranja</t>
  </si>
  <si>
    <t>Promjene bruto prenosnih premija-Doprinos preventive - privatnog zdravstvenog osiguranja</t>
  </si>
  <si>
    <t>Promjene bruto prenosnih premija-Rezijski dodatak  - putnog osiguranja</t>
  </si>
  <si>
    <t>Promjene bruto prenosnih premija-Tehnicka premija - putnog osiguranja</t>
  </si>
  <si>
    <t>Promjene bruto prenosnih premija-Preventiva - putnog osiguranja</t>
  </si>
  <si>
    <t>Promjene bruto prenosnih premija-Rezijski dodatak- osiguranje od auto nezgode</t>
  </si>
  <si>
    <t>Promjene bruto prenosnih premija-Tehnicka premija- osiguranje od auto nezgode</t>
  </si>
  <si>
    <t>Promjene bruto prenosnih premija-Preventiva- osiguranje od auto nezgode</t>
  </si>
  <si>
    <t>Promjene bruto prenosnih premija-Rezijeski dodatak- osiguranje od kasko nezgode</t>
  </si>
  <si>
    <t>Promjene bruto prenosnih premija-Tehnicka premija- osiguranje od kasko nezgode</t>
  </si>
  <si>
    <t>Promjene bruto prenosnih premija-Preventiva- osiguranje od kasko nezgode</t>
  </si>
  <si>
    <t>Promjene bruto prenosnih premija-Preventiva- osiguranja motornih vozila kasko individualne polise</t>
  </si>
  <si>
    <t>Promjene bruto prenosnih premija-Rezijski dodatak- osiguranja motornih vozila kasko individualne pol</t>
  </si>
  <si>
    <t>Promjene bruto prenosnih premija-Tehnicka premija- osiguranja motornih vozila kasko individualne pol</t>
  </si>
  <si>
    <t>Promjene bruto prenosnih premija-Preventiva - obaveznog osiguranja  motornih vozila</t>
  </si>
  <si>
    <t>Promjene bruto prenosnih premija-Rezijski dodatak  - obaveznog osiguranja  motornih vozila</t>
  </si>
  <si>
    <t>Promjene bruto prenosnih premija-Tehnicka premija - obaveznog osiguranja  motornih vozila</t>
  </si>
  <si>
    <t>Promjene bruto prenosnih premija-Re`ijski dodatak - osiguranje vazduhoplova</t>
  </si>
  <si>
    <t>Promjene bruto prenosnih premija-Tehni~ka premija-osiguranje vazduhoplova</t>
  </si>
  <si>
    <t>Promjene bruto prenosnih premija-Preventiva -osiguranje vazduhoplova</t>
  </si>
  <si>
    <t>Promjene bruto prenosnih premija-Re`ijski dodatak - osiguranje plovnih objekata</t>
  </si>
  <si>
    <t>Promjene bruto prenosnih premija-Tehni~ka premija-osiguranje plovnih objekata</t>
  </si>
  <si>
    <t>Promjene bruto prenosnih premija-Preventiva-osiguranje plovnih objekata</t>
  </si>
  <si>
    <t>Promjene bruto prenosnih premija-Re`ijski dodatak-osiguranje imovine od po`ara I drugih opasnosti</t>
  </si>
  <si>
    <t>Promjene bruto prenosnih premija-Tehni~ka premija-osiguranje imovine od po`ara I drugih opasnosti</t>
  </si>
  <si>
    <t>Promjene bruto prenosnih premija-Preventiva-osiguranje imovine od po`ara I drugih opasnosti</t>
  </si>
  <si>
    <t>Promjene bruto prenosnih premija-Re`ijski dodatak-ostala osiguranja imovine</t>
  </si>
  <si>
    <t>Promjene bruto prenosnih premija-Tehni~ka premija-ostala osiguranja imovine</t>
  </si>
  <si>
    <t>Promjene bruto prenosnih premija-Preventiva-ostala osiguranja imovine</t>
  </si>
  <si>
    <t>Promjene bruto prenosnih premija-Re`ijski dodatak-osiguranje od op{te odgovornosti</t>
  </si>
  <si>
    <t>Promjene bruto prenosnih premija-Tehni~ka premija-osiguranje od op{te odgovornosti</t>
  </si>
  <si>
    <t>Promjene bruto prenosnih premija-Preventiva-osiguranje od op{te odgovornosti</t>
  </si>
  <si>
    <t>Promjene bruto prenosnih premija-Rezijski dodatak-osiguranje od odgovornosti zbog upotrebe vazduhopl</t>
  </si>
  <si>
    <t>Promjene bruto prenosnih premija-Tehnicka premija-osiguranje od odgovornosti zbog upotrebe vazduhopl</t>
  </si>
  <si>
    <t>Promjene bruto prenosnih premija-Preventiva-osiguranje od odgovornosti zbog upotrebe vazduhoplova</t>
  </si>
  <si>
    <t>Promjene bruto prenosnih premija-Rezijdki dodatak- osiguranje plovnih objekata</t>
  </si>
  <si>
    <t>Promjene bruto prenosnih premija-Tehnicka premija- osiguranje plovnih objekata</t>
  </si>
  <si>
    <t>Promjene bruto prenosnih premija-Preventiva- osiguranje plovnih objekata</t>
  </si>
  <si>
    <t>Promjene bruto prenosnih premija-Rezijski dodatak- osiguranje loma masina</t>
  </si>
  <si>
    <t>Promjene bruto prenosnih premija-Tehnicka premija- osiguranje loma masina</t>
  </si>
  <si>
    <t>Promjene bruto prenosnih premija-Preventiva- osiguranje loma masina</t>
  </si>
  <si>
    <t>Promjene bruto prenosnih premija-Re`ijski dodatak-pomo} na putu</t>
  </si>
  <si>
    <t>Promjene bruto prenosnih premija-Tehni~ka premija-pomo} na putu</t>
  </si>
  <si>
    <t>Promjene bruto prenosnih premija-Preventiva-pomo} na putu</t>
  </si>
  <si>
    <t>Promjene bruto prenosnih premija-Preventiva - osiguranja transporta</t>
  </si>
  <si>
    <t>Promjene bruto prenosnih premija-Rezijski dodatak  - osiguranja transporta</t>
  </si>
  <si>
    <t>Promjene bruto prenosnih premija-Tehnicka premija - osiguranja transporta</t>
  </si>
  <si>
    <t>Promjene bruto prenosnih premija-Rezijski dodatak  -obezbedjenja kredita</t>
  </si>
  <si>
    <t>Promjene bruto prenosnih premija-Tehnicka premija -obezbedjenja kredita</t>
  </si>
  <si>
    <t>Promjene bruto prenosnih premija-Preventiva -obezbedjenja kredita</t>
  </si>
  <si>
    <t>Promjene pp reos u inostr.- opsta odgovornost</t>
  </si>
  <si>
    <t>Promjene pp reos u inostr.- autoodgovornost</t>
  </si>
  <si>
    <t>Promjene pp reos u inostr-vazduhoplov kasko</t>
  </si>
  <si>
    <t>Promjene pp reos u inostr.-odgovornost vazduhoplov</t>
  </si>
  <si>
    <t>PPromjene pp reos u inostr.- pozar I druge opasnosti</t>
  </si>
  <si>
    <t>Promjene pp reos u inostr.-objekti u izgradnji</t>
  </si>
  <si>
    <t>Promjene pp reos u inostr - racunari</t>
  </si>
  <si>
    <t>Promjene pp reos u inostr- transport</t>
  </si>
  <si>
    <t>Promjene pp reos u inostr- kasko motorna vozila</t>
  </si>
  <si>
    <t>Promjene pp reos u inostr-lom masina</t>
  </si>
  <si>
    <t>Promjene pp reos u inostr-ostala imovina</t>
  </si>
  <si>
    <t>Promjene pp reos u inostr-domacinstvo</t>
  </si>
  <si>
    <t>Promjene pp reos u inostr-plovni objekti</t>
  </si>
  <si>
    <t>Promjene pp reos u inostr-odgovornost camaca</t>
  </si>
  <si>
    <t>Promjene pp reos u inostr- provalne kradje I razbojni{tva</t>
  </si>
  <si>
    <t>Promjene pp reos u inostr.- nezgoda</t>
  </si>
  <si>
    <t>Promjene pp reosig u inostr - staklo</t>
  </si>
  <si>
    <t>Prihodi po osnovu usluzne procjene I likvidacije steta</t>
  </si>
  <si>
    <t>Prihodi od ukidanja rezervacija-  za nefakturisanu robu I usluge</t>
  </si>
  <si>
    <t>Ostali poslovni prihodi od prodaje zelene karte</t>
  </si>
  <si>
    <t>Prihod od kamata na orocene depozite- Prva banka</t>
  </si>
  <si>
    <t>Prihod od  kamate na oroceni depozit- Crnogorska komercijalna banka</t>
  </si>
  <si>
    <t>Prihod od kamata na orocene depozite NLB Montenegrobanka</t>
  </si>
  <si>
    <t>Prihodi od kamata na orocene depozite- Hipotekarna banka</t>
  </si>
  <si>
    <t>Prihodi od kamata na orocene depozite- Hypo Alpe Adria Banka</t>
  </si>
  <si>
    <t>Prihodi od kamata na orocene depozite-Erste banka</t>
  </si>
  <si>
    <t>Prihodi od kamata -obveznice</t>
  </si>
  <si>
    <t>Prihodi od kamata na sredstva po vidjenju-finans.iz tehn.rezervi</t>
  </si>
  <si>
    <t>Prihodi od kamate na odobrene zajmove</t>
  </si>
  <si>
    <t>Prihodi od refundacije troskova- zaposleni</t>
  </si>
  <si>
    <t>Ostali nepomenuti prihodi</t>
  </si>
  <si>
    <t>Prihodi po osnovu naplate sudskih troskova-izvrsni postupak</t>
  </si>
  <si>
    <t>Ostali vanredni prihodi</t>
  </si>
  <si>
    <t>Akcijski kapital-akcije DC HOLDING</t>
  </si>
  <si>
    <t>Ostale rezerve iz dobitka</t>
  </si>
  <si>
    <t>Nerasporedjena dobit tekuce godine</t>
  </si>
  <si>
    <t>Rezervisanja za penzije, jubilarne nagrade i otpremine prilikom penzionisanja</t>
  </si>
  <si>
    <t>Prenosna premija nezivotnog osiguranja-imovina</t>
  </si>
  <si>
    <t>Prenosna premija nezivotnog osiguranja-obavezno osiguranje</t>
  </si>
  <si>
    <t>Prenosna premija nezivotnog osiguranja-osiguranje kredita</t>
  </si>
  <si>
    <t>Prenosna premija nezivotnog osiguranja-dzo</t>
  </si>
  <si>
    <t>Prenosna premija nezivotnog osiguranja-pzo</t>
  </si>
  <si>
    <t>Prenosna premija nezivotnog osiguranja-travel</t>
  </si>
  <si>
    <t>Prenosna premija nezivotnog osiguranja-kasko</t>
  </si>
  <si>
    <t>Prenosna premija nezivotnog osiguranja-nezgoda</t>
  </si>
  <si>
    <t>Prenosna premija nezivotnog osiguranja-transport</t>
  </si>
  <si>
    <t>Udio reosiguranja u prenosnim premijama</t>
  </si>
  <si>
    <t>Rezervisanje za RBNS stete-NA0101 PY- AO bez Nezgode javni prevoz</t>
  </si>
  <si>
    <t>Rezervisanje za RBNS stete-NA0101 CY- AO bez Nezgode javni prevoz</t>
  </si>
  <si>
    <t>Rezervisanje za RBNS stete-NC0300 PY-Ost.Imovina</t>
  </si>
  <si>
    <t>Primlj.saos.rezervisanje za RBNS stete-NC0200 CY - Po`ar industrial</t>
  </si>
  <si>
    <t>Primlj.saos.rezervisanje za RBNS stete-NC0700 PY - LOM MA[INA</t>
  </si>
  <si>
    <t>Rezervisanje za RBNS stete na teret reosiguravaca-NC0200 PY - Po`ar industrial</t>
  </si>
  <si>
    <t>Rezervisanje za RBNS stete na teret reosiguravaca-NC0200 CY - Po`ar industrial</t>
  </si>
  <si>
    <t>Rezervisanje za RBNS stete na teret reosiguravaca-NC0400 PY - Odgovornost</t>
  </si>
  <si>
    <t>Rezervisanje za RBNS stete na teret reosiguravaca-NC0700 PY -LOM MASINA</t>
  </si>
  <si>
    <t>Rezervisanje za RBNS stete na teret reosiguravaca-NC0700 CY - LOM MASINA</t>
  </si>
  <si>
    <t>Rezervisanje za IBNR stete-NA0101 PY- AO bez Nezgode javni prevoz</t>
  </si>
  <si>
    <t>Rezervisanje za IBNR stete-NC0300 CY-Ost.Imovina</t>
  </si>
  <si>
    <t>Primlj.saos.rezervisanje za IBNR stete-NC0700 CY - LOM MA[INA</t>
  </si>
  <si>
    <t>Primlj.saos.rezervisanje za IBNR stete-NC0700 PY -LOM MA[INA</t>
  </si>
  <si>
    <t>10,11</t>
  </si>
  <si>
    <t>Druga dugorocna potrazivanja-dati avansi</t>
  </si>
  <si>
    <t>Depozit-Hypo banka 1136/11 300.000</t>
  </si>
  <si>
    <t>Rezervisanje za IBNR stete-NB0700 CY - KREDITI</t>
  </si>
  <si>
    <t>Rezervisanje za IBNR stete-NB0700 PY - KREDITI</t>
  </si>
  <si>
    <t>Tro{kovi naknada zastpnika-posrednika/agencije</t>
  </si>
  <si>
    <t>Druga dugorocna potrazivanja-zajam</t>
  </si>
  <si>
    <t>Devizni racun-Hipotekarna banka</t>
  </si>
  <si>
    <t>Potrazivanja od Fonda zdravstva</t>
  </si>
  <si>
    <t>Potrazivanje od zaposlenih -ostalo</t>
  </si>
  <si>
    <t>Kratkorocni plasmani kod banaka-CKB  banka</t>
  </si>
  <si>
    <t>Drugi kratkoro~no odlo`eni tro{kovi</t>
  </si>
  <si>
    <t>Obaveze prema dobavljacima za nefakturisanu robu I usluge-rezervacija na kraju obracunskog perioda</t>
  </si>
  <si>
    <t>Obaveze prema dobavljacima za nefakturisanu robu I usluge-elektricna energija</t>
  </si>
  <si>
    <t>Obaveze prema dobavljacima za nefakturisanu robu I usluge-telefoni</t>
  </si>
  <si>
    <t>Obaveze prema dobavljacima za nefakturisanu robu I usluge-internet I  posta</t>
  </si>
  <si>
    <t>Obaveze prema dobavljacima za nefakturisanu robu I usluge-neproizvodne usluge</t>
  </si>
  <si>
    <t>Primlj.saos.rezervisanje za RBNS stete-NC0400 CY - Odgovornost</t>
  </si>
  <si>
    <t>43200</t>
  </si>
  <si>
    <t>Troskovi autoguma i sitnog inventara</t>
  </si>
  <si>
    <t>48006</t>
  </si>
  <si>
    <t>Troskovi sudskih taksi- regresi</t>
  </si>
  <si>
    <t>1.8 Promjena bruto rezervisanja za nastale neprijavljene štete (+/-)</t>
  </si>
  <si>
    <t>Rezervisanja za izravnanje rizika-autoodgovornost</t>
  </si>
  <si>
    <t>Depozit po vidjenju - izdvojena sredstva Societe generale banka</t>
  </si>
  <si>
    <t>Depozit- Podgoricka banka</t>
  </si>
  <si>
    <t>Prenesena ~ista dobit iz prethodnih godina-po ugovoru o spajanju uz pripajanje</t>
  </si>
  <si>
    <t>Obveznice fonda rada koje ulaze u sastav im. za pokrice tehnickih rezervi</t>
  </si>
  <si>
    <t>Potrazivanja za kamatu- ugovor o zajmu</t>
  </si>
  <si>
    <t>Ispravka vrijednosti potrazivanja-zakup opreme</t>
  </si>
  <si>
    <t>Druga aktivna vremenska razgranicenja-ostalo</t>
  </si>
  <si>
    <t>Obaveze prema dobavljacima za nefakturisanu robu I usluge-odrzavanje</t>
  </si>
  <si>
    <t>Naknada stete-osiguranje kredita nastale u predhodnoj godini</t>
  </si>
  <si>
    <t>Naknada stete na teret reosiguranja -NC0104 PY - Transport</t>
  </si>
  <si>
    <t>Rezervisanje za RBNS stete-NB0700 CY - KREDITI</t>
  </si>
  <si>
    <t>Rezervisanje za RBNS stete-NB0800 PY - Pomoc na putu</t>
  </si>
  <si>
    <t>Rezervisanje za RBNS stete-NB0800 CY - Pomoc na putu</t>
  </si>
  <si>
    <t>Rezervisanje za IBNR stete-NC0104 CY - Transport</t>
  </si>
  <si>
    <t>Rezervisanje za IBNR stete-NC0104 PY - Transport</t>
  </si>
  <si>
    <t>Rashodi po osnovu ispravke potrazivanja travel</t>
  </si>
  <si>
    <t>Troskovi premije osiguranja</t>
  </si>
  <si>
    <t>Troskovi sudskih sporova I sudskih taksi u postupku resavanja odstetnih zahtjeva</t>
  </si>
  <si>
    <t>Prihodi od kamata na sredstva po vidjenju-izdvojena sredstva</t>
  </si>
  <si>
    <t>Prenosna premija nezivotnog osiguranja-pomoc na putu</t>
  </si>
  <si>
    <t>Rezervisanje za RBNS stete na teret reosiguravaca-NC0104 CY - Transport</t>
  </si>
  <si>
    <t>Rezervisanje za RBNS na teret reosiguravaca-NC0300 PY - Ost.Imovina</t>
  </si>
  <si>
    <t>Rezervisanja za izravnanje rizika-osiguranje motornih vozila ,kasko</t>
  </si>
  <si>
    <t>44705</t>
  </si>
  <si>
    <t>Troskovi amortizacije -  ulaganja</t>
  </si>
  <si>
    <t>48003</t>
  </si>
  <si>
    <t>Naknada stete po primljenim saosiguranjima- NA0201 PY- kasko bez djelimicnog kaska INDIVID</t>
  </si>
  <si>
    <t>Naknada stete po primljenim saosiguranjima- ND0102 PY-nezgoda  group</t>
  </si>
  <si>
    <t>Naknada stete po primljenim saosiguranjima-CY- AO</t>
  </si>
  <si>
    <t>Promjene RBNS na teret reosiguranja-NC0300 PY - Ost.Imovina</t>
  </si>
  <si>
    <t>Promjene RBNS na teret reosiguranja-NC0400 PY - Odgovornost</t>
  </si>
  <si>
    <t>Potrazivanja od osiguranika po osnovu premije individualno pzo-dospjela premija</t>
  </si>
  <si>
    <t>Depozit-Prva banka</t>
  </si>
  <si>
    <t>Kratkorocni plasmani kod banaka-NLB banka</t>
  </si>
  <si>
    <t>Kratkorocni plasmani kod banaka-Societe Generale banka</t>
  </si>
  <si>
    <t>Obaveze po osnovu steta-ZK</t>
  </si>
  <si>
    <t>Obaveze za nefakturisanu robu I usuge- zakup</t>
  </si>
  <si>
    <t>Doprinos za preventivu-individualno pzo</t>
  </si>
  <si>
    <t>Materijal-polise za privatno  zdravstveno osiguranje 2-centralni magacin</t>
  </si>
  <si>
    <t>Materijal-polise za privatno  zdravstveno osiguranje 2</t>
  </si>
  <si>
    <t>Naknada stete- tarifa  I za osig. od opasn. pozara i nekih drugih opasnosti nastale u teku}oj godini</t>
  </si>
  <si>
    <t>Naknada stete-  tarifa III lom masina nastale u teku}oj godini</t>
  </si>
  <si>
    <t>Naknada steta po osnovu sudskih sporova AO nastalih u tekucoj godini</t>
  </si>
  <si>
    <t>Prihodi od regresa osiguranja motornih vozila po polisama iz predhodne godine</t>
  </si>
  <si>
    <t>Naknada stete na teret reosiguranja -NC0700 CY-Lom masina</t>
  </si>
  <si>
    <t>Rezervisanje za RBNS stete-NA0300 PY - Nezgoda javni prevoz</t>
  </si>
  <si>
    <t>Rezervisanje za IBNR stete-NB0800 CY - Pomoc na putu</t>
  </si>
  <si>
    <t>Rezervisanje za IBNR stete-NB0800 PY - Pomoc na putu</t>
  </si>
  <si>
    <t>Rashodi po osnovu ispravke potrazivanja imovina</t>
  </si>
  <si>
    <t>Rashodi po osnovu ispravke potrazivanja transport</t>
  </si>
  <si>
    <t>Trosak poreza-granicno osiguranje</t>
  </si>
  <si>
    <t>44316</t>
  </si>
  <si>
    <t>Troskovi naknada po ugovoru o djelu- lektor</t>
  </si>
  <si>
    <t>44920</t>
  </si>
  <si>
    <t>Troskovi carine</t>
  </si>
  <si>
    <t>Re`ijski dodatak - osiguranje kasko plovnih objekata</t>
  </si>
  <si>
    <t>Tehni~ka premija-osiguranje kasko plovnih objekata</t>
  </si>
  <si>
    <t>Preventiva-osiguranje kasko plovnih objekata</t>
  </si>
  <si>
    <t>Rezijski dodatak  - individualno PZO</t>
  </si>
  <si>
    <t>Tehnicka premija -individualno PZO</t>
  </si>
  <si>
    <t>Preventiva -individualno PZO</t>
  </si>
  <si>
    <t>Rezijdki dodatak- osiguranje od odgovornosti plovnih objekata</t>
  </si>
  <si>
    <t>Tehnicka premija- osiguranje od odgovornosti plovnih objekata</t>
  </si>
  <si>
    <t>Preventiva- osiguranje od odgovornosti plovnih objekata</t>
  </si>
  <si>
    <t>Promjene bruto prenosnih premija-Rezijski dodatak  - individualno PZO</t>
  </si>
  <si>
    <t>Promjene bruto prenosnih premija-Tehnicka premija -individualno PZO</t>
  </si>
  <si>
    <t>Promjene bruto prenosnih premija-Preventiva -individualno PZO</t>
  </si>
  <si>
    <t>Promjene bruto prenosnih premija-Preventiva- osiguranja motornih vozila kasko djelimicni kasko</t>
  </si>
  <si>
    <t>Promjene bruto prenosnih premija-Rezijski dodatak- osiguranja motornih vozila kasko djelimicni kasko</t>
  </si>
  <si>
    <t>Promjene bruto prenosnih premija-Tehnicka premija- osiguranja motornih vozila kasko djelimicni kasko</t>
  </si>
  <si>
    <t>Prihod od zaokru`enja iznosa u potra`ivanjima</t>
  </si>
  <si>
    <t>Kratkorocni plasmani kod banaka-NLB</t>
  </si>
  <si>
    <t>Obaveze po osnovu steta pzo</t>
  </si>
  <si>
    <t>Obaveze po osnovu steta AO- granicno osiguranje</t>
  </si>
  <si>
    <t>Naknada steta po osnovu obaveznog osiguranja- granicno osiguranje- u tekucoj godini</t>
  </si>
  <si>
    <t>Naknada stete na teret reosiguranja -NC0400 PY - Odgovornost</t>
  </si>
  <si>
    <t>00301</t>
  </si>
  <si>
    <t>00810</t>
  </si>
  <si>
    <t>01101</t>
  </si>
  <si>
    <t>01102</t>
  </si>
  <si>
    <t>01103</t>
  </si>
  <si>
    <t>01104</t>
  </si>
  <si>
    <t>01107</t>
  </si>
  <si>
    <t>01108</t>
  </si>
  <si>
    <t>01109</t>
  </si>
  <si>
    <t>01110</t>
  </si>
  <si>
    <t>01113</t>
  </si>
  <si>
    <t>01116</t>
  </si>
  <si>
    <t>014201</t>
  </si>
  <si>
    <t>02476</t>
  </si>
  <si>
    <t>02601</t>
  </si>
  <si>
    <t>02750</t>
  </si>
  <si>
    <t>02751</t>
  </si>
  <si>
    <t>07100</t>
  </si>
  <si>
    <t>0192001</t>
  </si>
  <si>
    <t>0192002</t>
  </si>
  <si>
    <t>0192003</t>
  </si>
  <si>
    <t>0192004</t>
  </si>
  <si>
    <t>0192007</t>
  </si>
  <si>
    <t>0192008</t>
  </si>
  <si>
    <t>0192009</t>
  </si>
  <si>
    <t>0192010</t>
  </si>
  <si>
    <t>0192012</t>
  </si>
  <si>
    <t>0192013</t>
  </si>
  <si>
    <t>0192016</t>
  </si>
  <si>
    <t>27, 28,29</t>
  </si>
  <si>
    <t>.00</t>
  </si>
  <si>
    <t>.01</t>
  </si>
  <si>
    <t>10000.00</t>
  </si>
  <si>
    <t>24000</t>
  </si>
  <si>
    <t>403000</t>
  </si>
  <si>
    <t>403024</t>
  </si>
  <si>
    <t>403028</t>
  </si>
  <si>
    <t>405000</t>
  </si>
  <si>
    <t>405001</t>
  </si>
  <si>
    <t>4050017</t>
  </si>
  <si>
    <t>405002</t>
  </si>
  <si>
    <t>4050024</t>
  </si>
  <si>
    <t>4050025</t>
  </si>
  <si>
    <t>405003</t>
  </si>
  <si>
    <t>4050033</t>
  </si>
  <si>
    <t>4050035</t>
  </si>
  <si>
    <t>4050036</t>
  </si>
  <si>
    <t>4050037</t>
  </si>
  <si>
    <t>4050038</t>
  </si>
  <si>
    <t>4050039</t>
  </si>
  <si>
    <t>4050041</t>
  </si>
  <si>
    <t>4050042</t>
  </si>
  <si>
    <t>4050050</t>
  </si>
  <si>
    <t>4050051</t>
  </si>
  <si>
    <t>4050054</t>
  </si>
  <si>
    <t>4050055</t>
  </si>
  <si>
    <t>4050056</t>
  </si>
  <si>
    <t>4050057</t>
  </si>
  <si>
    <t>405006</t>
  </si>
  <si>
    <t>4050080</t>
  </si>
  <si>
    <t>4050086</t>
  </si>
  <si>
    <t>4050090</t>
  </si>
  <si>
    <t>4063017</t>
  </si>
  <si>
    <t>4063019</t>
  </si>
  <si>
    <t>4063021</t>
  </si>
  <si>
    <t>407001</t>
  </si>
  <si>
    <t>407002</t>
  </si>
  <si>
    <t>4070023</t>
  </si>
  <si>
    <t>4070024</t>
  </si>
  <si>
    <t>4070025</t>
  </si>
  <si>
    <t>4070026</t>
  </si>
  <si>
    <t>407003</t>
  </si>
  <si>
    <t>4070034</t>
  </si>
  <si>
    <t>4070035</t>
  </si>
  <si>
    <t>4070036</t>
  </si>
  <si>
    <t>4070037</t>
  </si>
  <si>
    <t>4070038</t>
  </si>
  <si>
    <t>407004</t>
  </si>
  <si>
    <t>4070040</t>
  </si>
  <si>
    <t>4070041</t>
  </si>
  <si>
    <t>4070042</t>
  </si>
  <si>
    <t>4070052</t>
  </si>
  <si>
    <t>4070053</t>
  </si>
  <si>
    <t>4070056</t>
  </si>
  <si>
    <t>4070057</t>
  </si>
  <si>
    <t>4070076</t>
  </si>
  <si>
    <t>4070077</t>
  </si>
  <si>
    <t>4070080</t>
  </si>
  <si>
    <t>4070081</t>
  </si>
  <si>
    <t>4070082</t>
  </si>
  <si>
    <t>4070083</t>
  </si>
  <si>
    <t>4070086</t>
  </si>
  <si>
    <t>4070087</t>
  </si>
  <si>
    <t>4070090</t>
  </si>
  <si>
    <t>4070091</t>
  </si>
  <si>
    <t>4070094</t>
  </si>
  <si>
    <t>4070095</t>
  </si>
  <si>
    <t>982100</t>
  </si>
  <si>
    <t>982101</t>
  </si>
  <si>
    <t>982102</t>
  </si>
  <si>
    <t>982103</t>
  </si>
  <si>
    <t>982107</t>
  </si>
  <si>
    <t>982118</t>
  </si>
  <si>
    <t>982119</t>
  </si>
  <si>
    <t>982123</t>
  </si>
  <si>
    <t>982124</t>
  </si>
  <si>
    <t>982125</t>
  </si>
  <si>
    <t>982132</t>
  </si>
  <si>
    <t>982133</t>
  </si>
  <si>
    <t>982134</t>
  </si>
  <si>
    <t>982135</t>
  </si>
  <si>
    <t>982136</t>
  </si>
  <si>
    <t>982137</t>
  </si>
  <si>
    <t>982138</t>
  </si>
  <si>
    <t>982139</t>
  </si>
  <si>
    <t>982140</t>
  </si>
  <si>
    <t>982141</t>
  </si>
  <si>
    <t>982148</t>
  </si>
  <si>
    <t>982149</t>
  </si>
  <si>
    <t>982152</t>
  </si>
  <si>
    <t>982153</t>
  </si>
  <si>
    <t>982154</t>
  </si>
  <si>
    <t>982155</t>
  </si>
  <si>
    <t>982157</t>
  </si>
  <si>
    <t>3502.45</t>
  </si>
  <si>
    <t>982166</t>
  </si>
  <si>
    <t>982167</t>
  </si>
  <si>
    <t>982170</t>
  </si>
  <si>
    <t>982171</t>
  </si>
  <si>
    <t>982172</t>
  </si>
  <si>
    <t>982176</t>
  </si>
  <si>
    <t>982177</t>
  </si>
  <si>
    <t>982180</t>
  </si>
  <si>
    <t>982215</t>
  </si>
  <si>
    <t>982216</t>
  </si>
  <si>
    <t>982217</t>
  </si>
  <si>
    <t>982218</t>
  </si>
  <si>
    <t>982220</t>
  </si>
  <si>
    <t>982226</t>
  </si>
  <si>
    <t>982227</t>
  </si>
  <si>
    <t>983100</t>
  </si>
  <si>
    <t>983101</t>
  </si>
  <si>
    <t>983102</t>
  </si>
  <si>
    <t>983103</t>
  </si>
  <si>
    <t>983120</t>
  </si>
  <si>
    <t>983121</t>
  </si>
  <si>
    <t>983122</t>
  </si>
  <si>
    <t>983123</t>
  </si>
  <si>
    <t>983130</t>
  </si>
  <si>
    <t>983131</t>
  </si>
  <si>
    <t>983132</t>
  </si>
  <si>
    <t>983133</t>
  </si>
  <si>
    <t>983134</t>
  </si>
  <si>
    <t>983135</t>
  </si>
  <si>
    <t>983136</t>
  </si>
  <si>
    <t>983137</t>
  </si>
  <si>
    <t>983146</t>
  </si>
  <si>
    <t>983147</t>
  </si>
  <si>
    <t>983150</t>
  </si>
  <si>
    <t>983151</t>
  </si>
  <si>
    <t>983166</t>
  </si>
  <si>
    <t>983167</t>
  </si>
  <si>
    <t>983170</t>
  </si>
  <si>
    <t>983171</t>
  </si>
  <si>
    <t>983172</t>
  </si>
  <si>
    <t>983173</t>
  </si>
  <si>
    <t>983176</t>
  </si>
  <si>
    <t>983177</t>
  </si>
  <si>
    <t>983180</t>
  </si>
  <si>
    <t>983181</t>
  </si>
  <si>
    <t>983184</t>
  </si>
  <si>
    <t>983185</t>
  </si>
  <si>
    <t>77050</t>
  </si>
  <si>
    <t>77051</t>
  </si>
  <si>
    <t>77053</t>
  </si>
  <si>
    <t>77054</t>
  </si>
  <si>
    <t>77055</t>
  </si>
  <si>
    <t>77056</t>
  </si>
  <si>
    <t>77057</t>
  </si>
  <si>
    <t>77058</t>
  </si>
  <si>
    <t>77090</t>
  </si>
  <si>
    <t>77091</t>
  </si>
  <si>
    <t>18106</t>
  </si>
  <si>
    <t>18108</t>
  </si>
  <si>
    <t>18109</t>
  </si>
  <si>
    <t>Depozit-NLB Montenegrobanka</t>
  </si>
  <si>
    <t>181090</t>
  </si>
  <si>
    <t>181091</t>
  </si>
  <si>
    <t>181092</t>
  </si>
  <si>
    <t>181093</t>
  </si>
  <si>
    <t>181094</t>
  </si>
  <si>
    <t>18110</t>
  </si>
  <si>
    <t>181120</t>
  </si>
  <si>
    <t>21336.40</t>
  </si>
  <si>
    <t>181192</t>
  </si>
  <si>
    <t>181196</t>
  </si>
  <si>
    <t>181198</t>
  </si>
  <si>
    <t>185001</t>
  </si>
  <si>
    <t>185002</t>
  </si>
  <si>
    <t>185003</t>
  </si>
  <si>
    <t>185004</t>
  </si>
  <si>
    <t>185005</t>
  </si>
  <si>
    <t>50000.00</t>
  </si>
  <si>
    <t>185007</t>
  </si>
  <si>
    <t>45000.00</t>
  </si>
  <si>
    <t>185010</t>
  </si>
  <si>
    <t>185011</t>
  </si>
  <si>
    <t>185012</t>
  </si>
  <si>
    <t>185013</t>
  </si>
  <si>
    <t>185014</t>
  </si>
  <si>
    <t>185015</t>
  </si>
  <si>
    <t>30000.00</t>
  </si>
  <si>
    <t>185017</t>
  </si>
  <si>
    <t>185018</t>
  </si>
  <si>
    <t>185019</t>
  </si>
  <si>
    <t>185020</t>
  </si>
  <si>
    <t>185021</t>
  </si>
  <si>
    <t>185022</t>
  </si>
  <si>
    <t>185023</t>
  </si>
  <si>
    <t>185024</t>
  </si>
  <si>
    <t>185026</t>
  </si>
  <si>
    <t>185027</t>
  </si>
  <si>
    <t>185030</t>
  </si>
  <si>
    <t>185031</t>
  </si>
  <si>
    <t>185032</t>
  </si>
  <si>
    <t>185033</t>
  </si>
  <si>
    <t>185034</t>
  </si>
  <si>
    <t>185035</t>
  </si>
  <si>
    <t>185036</t>
  </si>
  <si>
    <t>185037</t>
  </si>
  <si>
    <t>185038</t>
  </si>
  <si>
    <t>400000.00</t>
  </si>
  <si>
    <t>185040</t>
  </si>
  <si>
    <t>185041</t>
  </si>
  <si>
    <t>200000.00</t>
  </si>
  <si>
    <t>185042</t>
  </si>
  <si>
    <t>185043</t>
  </si>
  <si>
    <t>185044</t>
  </si>
  <si>
    <t>185045</t>
  </si>
  <si>
    <t>2121.65</t>
  </si>
  <si>
    <t>105628.67</t>
  </si>
  <si>
    <t>43.87</t>
  </si>
  <si>
    <t>2878.26</t>
  </si>
  <si>
    <t>01112</t>
  </si>
  <si>
    <t>Peci- radijatori</t>
  </si>
  <si>
    <t>72750.30</t>
  </si>
  <si>
    <t>500000.00</t>
  </si>
  <si>
    <t>10000</t>
  </si>
  <si>
    <t>11100</t>
  </si>
  <si>
    <t>11101</t>
  </si>
  <si>
    <t>11102</t>
  </si>
  <si>
    <t>11103</t>
  </si>
  <si>
    <t>11104</t>
  </si>
  <si>
    <t>11105</t>
  </si>
  <si>
    <t>11106</t>
  </si>
  <si>
    <t>11111</t>
  </si>
  <si>
    <t>11310</t>
  </si>
  <si>
    <t>11311</t>
  </si>
  <si>
    <t>11312</t>
  </si>
  <si>
    <t>1200</t>
  </si>
  <si>
    <t>12000</t>
  </si>
  <si>
    <t>1201</t>
  </si>
  <si>
    <t>1202</t>
  </si>
  <si>
    <t>1203</t>
  </si>
  <si>
    <t>12035</t>
  </si>
  <si>
    <t>12038</t>
  </si>
  <si>
    <t>1204</t>
  </si>
  <si>
    <t>12040</t>
  </si>
  <si>
    <t>1205</t>
  </si>
  <si>
    <t>12050</t>
  </si>
  <si>
    <t>12051</t>
  </si>
  <si>
    <t>12052</t>
  </si>
  <si>
    <t>12055</t>
  </si>
  <si>
    <t>1206</t>
  </si>
  <si>
    <t>12061</t>
  </si>
  <si>
    <t>1207</t>
  </si>
  <si>
    <t>12070</t>
  </si>
  <si>
    <t>12071</t>
  </si>
  <si>
    <t>1305.72</t>
  </si>
  <si>
    <t>1208</t>
  </si>
  <si>
    <t>12080</t>
  </si>
  <si>
    <t>1209</t>
  </si>
  <si>
    <t>12090</t>
  </si>
  <si>
    <t>12700</t>
  </si>
  <si>
    <t>12901</t>
  </si>
  <si>
    <t>13000</t>
  </si>
  <si>
    <t>13900</t>
  </si>
  <si>
    <t xml:space="preserve">Ispravka  vrednosti potrazivanja po osnovu premije saosiguranja </t>
  </si>
  <si>
    <t>14000</t>
  </si>
  <si>
    <t>Potra`ivanja od osiguravaju}eg dru{tva za udjele u iznosu {teta iz saosiguranja u dr`avi</t>
  </si>
  <si>
    <t>14300</t>
  </si>
  <si>
    <t>15000</t>
  </si>
  <si>
    <t>5693.62</t>
  </si>
  <si>
    <t>15001</t>
  </si>
  <si>
    <t>15200</t>
  </si>
  <si>
    <t>15710</t>
  </si>
  <si>
    <t>16000</t>
  </si>
  <si>
    <t>16005</t>
  </si>
  <si>
    <t>16006</t>
  </si>
  <si>
    <t>17000</t>
  </si>
  <si>
    <t>17001</t>
  </si>
  <si>
    <t>17002</t>
  </si>
  <si>
    <t>17003</t>
  </si>
  <si>
    <t>Potrazivanja vise placenih doprinosa za soc.osiguranje</t>
  </si>
  <si>
    <t>17101</t>
  </si>
  <si>
    <t>17106</t>
  </si>
  <si>
    <t>17200</t>
  </si>
  <si>
    <t>17203</t>
  </si>
  <si>
    <t>17501</t>
  </si>
  <si>
    <t>17502</t>
  </si>
  <si>
    <t>17504</t>
  </si>
  <si>
    <t>Dati ostali avansi</t>
  </si>
  <si>
    <t>17506</t>
  </si>
  <si>
    <t>17507</t>
  </si>
  <si>
    <t>17520</t>
  </si>
  <si>
    <t>17521</t>
  </si>
  <si>
    <t>17901</t>
  </si>
  <si>
    <t>17902</t>
  </si>
  <si>
    <t>Ispravka vrijednosti potrazivanja-zajam</t>
  </si>
  <si>
    <t>18010</t>
  </si>
  <si>
    <t>185025</t>
  </si>
  <si>
    <t>185046</t>
  </si>
  <si>
    <t>19201</t>
  </si>
  <si>
    <t>19300</t>
  </si>
  <si>
    <t>19302</t>
  </si>
  <si>
    <t>7499.94</t>
  </si>
  <si>
    <t>19303</t>
  </si>
  <si>
    <t>19305</t>
  </si>
  <si>
    <t>19802</t>
  </si>
  <si>
    <t>19803</t>
  </si>
  <si>
    <t>547.75</t>
  </si>
  <si>
    <t>210001</t>
  </si>
  <si>
    <t>210003</t>
  </si>
  <si>
    <t>210004</t>
  </si>
  <si>
    <t>210007</t>
  </si>
  <si>
    <t>21100</t>
  </si>
  <si>
    <t>Obaveze za neto naknade zarada koje se refundiraju-trudnicko,porodiljsko bolovanje</t>
  </si>
  <si>
    <t>21103</t>
  </si>
  <si>
    <t>21104</t>
  </si>
  <si>
    <t>21105</t>
  </si>
  <si>
    <t>Obaveze za bruto zarade -ukalkulisana obaveza rezervacije sudski spor</t>
  </si>
  <si>
    <t>21200</t>
  </si>
  <si>
    <t>21300</t>
  </si>
  <si>
    <t>21301</t>
  </si>
  <si>
    <t>21302</t>
  </si>
  <si>
    <t>21400</t>
  </si>
  <si>
    <t>21500</t>
  </si>
  <si>
    <t>21501</t>
  </si>
  <si>
    <t>22000</t>
  </si>
  <si>
    <t>22001</t>
  </si>
  <si>
    <t>22003</t>
  </si>
  <si>
    <t>22005</t>
  </si>
  <si>
    <t>220051</t>
  </si>
  <si>
    <t>22006</t>
  </si>
  <si>
    <t>220061</t>
  </si>
  <si>
    <t>22009</t>
  </si>
  <si>
    <t>22010</t>
  </si>
  <si>
    <t>22013</t>
  </si>
  <si>
    <t>23000</t>
  </si>
  <si>
    <t>Obaveze za premiju saosiguranja u zemlji</t>
  </si>
  <si>
    <t>23200</t>
  </si>
  <si>
    <t>23300</t>
  </si>
  <si>
    <t>4973.16</t>
  </si>
  <si>
    <t>23301</t>
  </si>
  <si>
    <t>23302</t>
  </si>
  <si>
    <t>23303</t>
  </si>
  <si>
    <t>23304</t>
  </si>
  <si>
    <t>23305</t>
  </si>
  <si>
    <t>23306</t>
  </si>
  <si>
    <t>23307</t>
  </si>
  <si>
    <t>23309</t>
  </si>
  <si>
    <t>23310</t>
  </si>
  <si>
    <t>23311</t>
  </si>
  <si>
    <t>1333.93</t>
  </si>
  <si>
    <t>23312</t>
  </si>
  <si>
    <t>23313</t>
  </si>
  <si>
    <t>23314</t>
  </si>
  <si>
    <t>23315</t>
  </si>
  <si>
    <t>23317</t>
  </si>
  <si>
    <t>23318</t>
  </si>
  <si>
    <t>23319</t>
  </si>
  <si>
    <t>23320</t>
  </si>
  <si>
    <t>25300</t>
  </si>
  <si>
    <t>25500</t>
  </si>
  <si>
    <t>25501</t>
  </si>
  <si>
    <t>27000</t>
  </si>
  <si>
    <t>27100</t>
  </si>
  <si>
    <t>27200</t>
  </si>
  <si>
    <t>27201</t>
  </si>
  <si>
    <t>27202</t>
  </si>
  <si>
    <t>27204</t>
  </si>
  <si>
    <t>27205</t>
  </si>
  <si>
    <t>27206</t>
  </si>
  <si>
    <t>27210</t>
  </si>
  <si>
    <t>27300</t>
  </si>
  <si>
    <t>27301</t>
  </si>
  <si>
    <t>27302</t>
  </si>
  <si>
    <t>27315</t>
  </si>
  <si>
    <t>273200</t>
  </si>
  <si>
    <t>273202</t>
  </si>
  <si>
    <t>273203</t>
  </si>
  <si>
    <t>273204</t>
  </si>
  <si>
    <t>273206</t>
  </si>
  <si>
    <t>273209</t>
  </si>
  <si>
    <t>273211</t>
  </si>
  <si>
    <t>273213</t>
  </si>
  <si>
    <t>273214</t>
  </si>
  <si>
    <t>273215</t>
  </si>
  <si>
    <t>273216</t>
  </si>
  <si>
    <t>273217</t>
  </si>
  <si>
    <t>273218</t>
  </si>
  <si>
    <t>273219</t>
  </si>
  <si>
    <t>27400</t>
  </si>
  <si>
    <t>27700</t>
  </si>
  <si>
    <t>27701</t>
  </si>
  <si>
    <t>Primljeni avansi po osnovu premije DZO</t>
  </si>
  <si>
    <t>27702</t>
  </si>
  <si>
    <t>27703</t>
  </si>
  <si>
    <t>27704</t>
  </si>
  <si>
    <t>27705</t>
  </si>
  <si>
    <t>27706</t>
  </si>
  <si>
    <t>27709</t>
  </si>
  <si>
    <t>27710</t>
  </si>
  <si>
    <t>29801</t>
  </si>
  <si>
    <t>29802</t>
  </si>
  <si>
    <t>29803</t>
  </si>
  <si>
    <t>29804</t>
  </si>
  <si>
    <t>29805</t>
  </si>
  <si>
    <t>29806</t>
  </si>
  <si>
    <t>3067.98</t>
  </si>
  <si>
    <t>29807</t>
  </si>
  <si>
    <t>29808</t>
  </si>
  <si>
    <t>29809</t>
  </si>
  <si>
    <t>29810</t>
  </si>
  <si>
    <t>29812</t>
  </si>
  <si>
    <t>29813</t>
  </si>
  <si>
    <t>3100010</t>
  </si>
  <si>
    <t>3100011</t>
  </si>
  <si>
    <t>3100020</t>
  </si>
  <si>
    <t>3100021</t>
  </si>
  <si>
    <t>3100030</t>
  </si>
  <si>
    <t>3100031</t>
  </si>
  <si>
    <t>3100040</t>
  </si>
  <si>
    <t>68.22</t>
  </si>
  <si>
    <t>3100041</t>
  </si>
  <si>
    <t>3100110</t>
  </si>
  <si>
    <t>3100111</t>
  </si>
  <si>
    <t>3100210</t>
  </si>
  <si>
    <t>3100211</t>
  </si>
  <si>
    <t>3100230</t>
  </si>
  <si>
    <t>3100231</t>
  </si>
  <si>
    <t xml:space="preserve">3100240 </t>
  </si>
  <si>
    <t xml:space="preserve">3100241 </t>
  </si>
  <si>
    <t>3100252</t>
  </si>
  <si>
    <t>3100253</t>
  </si>
  <si>
    <t>.02</t>
  </si>
  <si>
    <t>3100310</t>
  </si>
  <si>
    <t>3100311</t>
  </si>
  <si>
    <t>3100313</t>
  </si>
  <si>
    <t>3100510</t>
  </si>
  <si>
    <t>145.07</t>
  </si>
  <si>
    <t>3100511</t>
  </si>
  <si>
    <t>36.28</t>
  </si>
  <si>
    <t>1.81</t>
  </si>
  <si>
    <t>3100710</t>
  </si>
  <si>
    <t>3100711</t>
  </si>
  <si>
    <t>3100810</t>
  </si>
  <si>
    <t>3100811</t>
  </si>
  <si>
    <t>3100840</t>
  </si>
  <si>
    <t>3100841</t>
  </si>
  <si>
    <t>.06</t>
  </si>
  <si>
    <t>3100870</t>
  </si>
  <si>
    <t>3100871</t>
  </si>
  <si>
    <t>3100881</t>
  </si>
  <si>
    <t>400000</t>
  </si>
  <si>
    <t>400001</t>
  </si>
  <si>
    <t>400003</t>
  </si>
  <si>
    <t>400008</t>
  </si>
  <si>
    <t>4000102</t>
  </si>
  <si>
    <t>4000106</t>
  </si>
  <si>
    <t>4000109</t>
  </si>
  <si>
    <t>400011</t>
  </si>
  <si>
    <t>Naknada steta  dzo- tarifa GCI-02 teze bolesti nastale u teku}oj godini</t>
  </si>
  <si>
    <t>4000117</t>
  </si>
  <si>
    <t>Stete- op{ta odgovornost nastale u teku}oj godini</t>
  </si>
  <si>
    <t>400012</t>
  </si>
  <si>
    <t>4000122</t>
  </si>
  <si>
    <t>400019</t>
  </si>
  <si>
    <t>400022</t>
  </si>
  <si>
    <t>400023</t>
  </si>
  <si>
    <t>400030</t>
  </si>
  <si>
    <t>400031</t>
  </si>
  <si>
    <t>400050</t>
  </si>
  <si>
    <t>400054</t>
  </si>
  <si>
    <t>4000552</t>
  </si>
  <si>
    <t>4000557</t>
  </si>
  <si>
    <t>400056</t>
  </si>
  <si>
    <t>4000561</t>
  </si>
  <si>
    <t>400063</t>
  </si>
  <si>
    <t>400083</t>
  </si>
  <si>
    <t>400096</t>
  </si>
  <si>
    <t>402000</t>
  </si>
  <si>
    <t>402001</t>
  </si>
  <si>
    <t>402011</t>
  </si>
  <si>
    <t>404000</t>
  </si>
  <si>
    <t>Umanjenje za udjele saosiguravaca u stetama u drzavi-nezgoda CY</t>
  </si>
  <si>
    <t>404314</t>
  </si>
  <si>
    <t>404320</t>
  </si>
  <si>
    <t>404327</t>
  </si>
  <si>
    <t>42002</t>
  </si>
  <si>
    <t>42003</t>
  </si>
  <si>
    <t>42004</t>
  </si>
  <si>
    <t>42005</t>
  </si>
  <si>
    <t>42006</t>
  </si>
  <si>
    <t>42007</t>
  </si>
  <si>
    <t>42009</t>
  </si>
  <si>
    <t>42010</t>
  </si>
  <si>
    <t>42011</t>
  </si>
  <si>
    <t>42012</t>
  </si>
  <si>
    <t>42013</t>
  </si>
  <si>
    <t>42014</t>
  </si>
  <si>
    <t>422001</t>
  </si>
  <si>
    <t>42300</t>
  </si>
  <si>
    <t>42400</t>
  </si>
  <si>
    <t>42402</t>
  </si>
  <si>
    <t>42404</t>
  </si>
  <si>
    <t>42405</t>
  </si>
  <si>
    <t>42412</t>
  </si>
  <si>
    <t>Direktan otpis potrazivanja-ostalo</t>
  </si>
  <si>
    <t>42910</t>
  </si>
  <si>
    <t>44604</t>
  </si>
  <si>
    <t>Tro{kovi prevodila~kih usluga</t>
  </si>
  <si>
    <t>47101</t>
  </si>
  <si>
    <t>Troskovi naknada-trudnicko,porodiljsko bolovanje</t>
  </si>
  <si>
    <t>706000</t>
  </si>
  <si>
    <t>706001</t>
  </si>
  <si>
    <t>706002</t>
  </si>
  <si>
    <t>706003</t>
  </si>
  <si>
    <t>706004</t>
  </si>
  <si>
    <t>706005</t>
  </si>
  <si>
    <t>706006</t>
  </si>
  <si>
    <t>706007</t>
  </si>
  <si>
    <t>706009</t>
  </si>
  <si>
    <t>706010</t>
  </si>
  <si>
    <t>706013</t>
  </si>
  <si>
    <t>706014</t>
  </si>
  <si>
    <t>706500</t>
  </si>
  <si>
    <t>706502</t>
  </si>
  <si>
    <t>706503</t>
  </si>
  <si>
    <t>706504</t>
  </si>
  <si>
    <t>706506</t>
  </si>
  <si>
    <t>706507</t>
  </si>
  <si>
    <t>706508</t>
  </si>
  <si>
    <t>706509</t>
  </si>
  <si>
    <t>73500</t>
  </si>
  <si>
    <t>Negativne kursne razlike</t>
  </si>
  <si>
    <t>73900</t>
  </si>
  <si>
    <t>74901</t>
  </si>
  <si>
    <t>750010</t>
  </si>
  <si>
    <t>7500101</t>
  </si>
  <si>
    <t>750011</t>
  </si>
  <si>
    <t>7500112</t>
  </si>
  <si>
    <t>7500120</t>
  </si>
  <si>
    <t>7500130</t>
  </si>
  <si>
    <t>7500140</t>
  </si>
  <si>
    <t>7500141</t>
  </si>
  <si>
    <t>7500142</t>
  </si>
  <si>
    <t>7500152</t>
  </si>
  <si>
    <t>7500153</t>
  </si>
  <si>
    <t>7500154</t>
  </si>
  <si>
    <t>7500160</t>
  </si>
  <si>
    <t>7500161</t>
  </si>
  <si>
    <t>7500162</t>
  </si>
  <si>
    <t>7500170</t>
  </si>
  <si>
    <t>7500171</t>
  </si>
  <si>
    <t>7500172</t>
  </si>
  <si>
    <t>7500180</t>
  </si>
  <si>
    <t>7500181</t>
  </si>
  <si>
    <t>7500182</t>
  </si>
  <si>
    <t>7500190</t>
  </si>
  <si>
    <t>7500191</t>
  </si>
  <si>
    <t>7500192</t>
  </si>
  <si>
    <t>750020</t>
  </si>
  <si>
    <t>750021</t>
  </si>
  <si>
    <t>750022</t>
  </si>
  <si>
    <t>7500230</t>
  </si>
  <si>
    <t>7500231</t>
  </si>
  <si>
    <t>7500232</t>
  </si>
  <si>
    <t>7500250</t>
  </si>
  <si>
    <t>7500251</t>
  </si>
  <si>
    <t>7500252</t>
  </si>
  <si>
    <t>7500260</t>
  </si>
  <si>
    <t>7500261</t>
  </si>
  <si>
    <t>7500262</t>
  </si>
  <si>
    <t>7500270</t>
  </si>
  <si>
    <t>7500271</t>
  </si>
  <si>
    <t>7500272</t>
  </si>
  <si>
    <t>7500280</t>
  </si>
  <si>
    <t>7500281</t>
  </si>
  <si>
    <t>7500282</t>
  </si>
  <si>
    <t>750040</t>
  </si>
  <si>
    <t>750041</t>
  </si>
  <si>
    <t>750042</t>
  </si>
  <si>
    <t>750050</t>
  </si>
  <si>
    <t>750051</t>
  </si>
  <si>
    <t>750052</t>
  </si>
  <si>
    <t>750060</t>
  </si>
  <si>
    <t>750061</t>
  </si>
  <si>
    <t>750062</t>
  </si>
  <si>
    <t>7500761</t>
  </si>
  <si>
    <t>7500762</t>
  </si>
  <si>
    <t>7500763</t>
  </si>
  <si>
    <t>7500771</t>
  </si>
  <si>
    <t>7500772</t>
  </si>
  <si>
    <t>7500773</t>
  </si>
  <si>
    <t>750080</t>
  </si>
  <si>
    <t>750081</t>
  </si>
  <si>
    <t>750082</t>
  </si>
  <si>
    <t>750090</t>
  </si>
  <si>
    <t>750091</t>
  </si>
  <si>
    <t>750092</t>
  </si>
  <si>
    <t>752009</t>
  </si>
  <si>
    <t>752012</t>
  </si>
  <si>
    <t>752015</t>
  </si>
  <si>
    <t>75400</t>
  </si>
  <si>
    <t>Smanjenje za udjele saosigurava~a u premijama osiguranja-nezgoda</t>
  </si>
  <si>
    <t>75509</t>
  </si>
  <si>
    <t>75510</t>
  </si>
  <si>
    <t>75511</t>
  </si>
  <si>
    <t>755110</t>
  </si>
  <si>
    <t>755111</t>
  </si>
  <si>
    <t>755112</t>
  </si>
  <si>
    <t>755113</t>
  </si>
  <si>
    <t>755116</t>
  </si>
  <si>
    <t>755117</t>
  </si>
  <si>
    <t>755118</t>
  </si>
  <si>
    <t>755119</t>
  </si>
  <si>
    <t>755122</t>
  </si>
  <si>
    <t>755123</t>
  </si>
  <si>
    <t>755125</t>
  </si>
  <si>
    <t>755126</t>
  </si>
  <si>
    <t>75513</t>
  </si>
  <si>
    <t>75517</t>
  </si>
  <si>
    <t>75518</t>
  </si>
  <si>
    <t>7560000</t>
  </si>
  <si>
    <t>7560001</t>
  </si>
  <si>
    <t>7560002</t>
  </si>
  <si>
    <t>7560003</t>
  </si>
  <si>
    <t>7560004</t>
  </si>
  <si>
    <t>7560005</t>
  </si>
  <si>
    <t>7560009</t>
  </si>
  <si>
    <t>7560010</t>
  </si>
  <si>
    <t>7560011</t>
  </si>
  <si>
    <t>7560012</t>
  </si>
  <si>
    <t>7560013</t>
  </si>
  <si>
    <t>7560014</t>
  </si>
  <si>
    <t>7560015</t>
  </si>
  <si>
    <t>7560016</t>
  </si>
  <si>
    <t>7560017</t>
  </si>
  <si>
    <t>7560021</t>
  </si>
  <si>
    <t>7560022</t>
  </si>
  <si>
    <t>7560023</t>
  </si>
  <si>
    <t>7560024</t>
  </si>
  <si>
    <t>7560025</t>
  </si>
  <si>
    <t>7560026</t>
  </si>
  <si>
    <t>7560101</t>
  </si>
  <si>
    <t>7560103</t>
  </si>
  <si>
    <t>7560105</t>
  </si>
  <si>
    <t>7560107</t>
  </si>
  <si>
    <t>7560109</t>
  </si>
  <si>
    <t>7560111</t>
  </si>
  <si>
    <t>7560112</t>
  </si>
  <si>
    <t>7560113</t>
  </si>
  <si>
    <t>7560114</t>
  </si>
  <si>
    <t>7560200</t>
  </si>
  <si>
    <t>7560201</t>
  </si>
  <si>
    <t>7560202</t>
  </si>
  <si>
    <t>7560203</t>
  </si>
  <si>
    <t>7560204</t>
  </si>
  <si>
    <t>7560205</t>
  </si>
  <si>
    <t>7560206</t>
  </si>
  <si>
    <t>7560207</t>
  </si>
  <si>
    <t>7560208</t>
  </si>
  <si>
    <t>7560209</t>
  </si>
  <si>
    <t>7560210</t>
  </si>
  <si>
    <t>7560211</t>
  </si>
  <si>
    <t>7560215</t>
  </si>
  <si>
    <t>7560216</t>
  </si>
  <si>
    <t>7560217</t>
  </si>
  <si>
    <t>7560221</t>
  </si>
  <si>
    <t>7560222</t>
  </si>
  <si>
    <t>7560223</t>
  </si>
  <si>
    <t>7560224</t>
  </si>
  <si>
    <t>7560225</t>
  </si>
  <si>
    <t>7560226</t>
  </si>
  <si>
    <t>7560227</t>
  </si>
  <si>
    <t>7560228</t>
  </si>
  <si>
    <t>7560229</t>
  </si>
  <si>
    <t>7560233</t>
  </si>
  <si>
    <t>7560234</t>
  </si>
  <si>
    <t>7560235</t>
  </si>
  <si>
    <t>7560236</t>
  </si>
  <si>
    <t>7560237</t>
  </si>
  <si>
    <t>7560238</t>
  </si>
  <si>
    <t>7560239</t>
  </si>
  <si>
    <t>7560240</t>
  </si>
  <si>
    <t>7560241</t>
  </si>
  <si>
    <t>7560242</t>
  </si>
  <si>
    <t>7560243</t>
  </si>
  <si>
    <t>7560244</t>
  </si>
  <si>
    <t>75810</t>
  </si>
  <si>
    <t>758110</t>
  </si>
  <si>
    <t>758111</t>
  </si>
  <si>
    <t>758112</t>
  </si>
  <si>
    <t>758115</t>
  </si>
  <si>
    <t>758116</t>
  </si>
  <si>
    <t>758117</t>
  </si>
  <si>
    <t>758118</t>
  </si>
  <si>
    <t>75812</t>
  </si>
  <si>
    <t>758121</t>
  </si>
  <si>
    <t>758122</t>
  </si>
  <si>
    <t>758123</t>
  </si>
  <si>
    <t>758125</t>
  </si>
  <si>
    <t>758126</t>
  </si>
  <si>
    <t>75816</t>
  </si>
  <si>
    <t>75817</t>
  </si>
  <si>
    <t>75819</t>
  </si>
  <si>
    <t>76001</t>
  </si>
  <si>
    <t>76010</t>
  </si>
  <si>
    <t>Prihodi po osnovu provizija iz poslova saosiguranja-nezgoda</t>
  </si>
  <si>
    <t>76400</t>
  </si>
  <si>
    <t>76900</t>
  </si>
  <si>
    <t>77900</t>
  </si>
  <si>
    <t>78901</t>
  </si>
  <si>
    <t>78910</t>
  </si>
  <si>
    <t>78920</t>
  </si>
  <si>
    <t>78932</t>
  </si>
  <si>
    <t>78940</t>
  </si>
  <si>
    <t>78990</t>
  </si>
  <si>
    <t>4399000.00</t>
  </si>
  <si>
    <t>91130</t>
  </si>
  <si>
    <t>92001</t>
  </si>
  <si>
    <t>64252.85</t>
  </si>
  <si>
    <t>92100</t>
  </si>
  <si>
    <t>96000</t>
  </si>
  <si>
    <t>980100</t>
  </si>
  <si>
    <t>980101</t>
  </si>
  <si>
    <t>980102</t>
  </si>
  <si>
    <t>980103</t>
  </si>
  <si>
    <t>980104</t>
  </si>
  <si>
    <t>10264.47</t>
  </si>
  <si>
    <t>980105</t>
  </si>
  <si>
    <t>980106</t>
  </si>
  <si>
    <t>12434.42</t>
  </si>
  <si>
    <t>980107</t>
  </si>
  <si>
    <t>247404.50</t>
  </si>
  <si>
    <t>980108</t>
  </si>
  <si>
    <t>160057.35</t>
  </si>
  <si>
    <t>980110</t>
  </si>
  <si>
    <t>980112</t>
  </si>
  <si>
    <t>98020</t>
  </si>
  <si>
    <t>98511</t>
  </si>
  <si>
    <t>98513</t>
  </si>
  <si>
    <t>Ispravka vrijednosti kratkoro~nih potra`ivanja iz finansiranja usljed umanjenja</t>
  </si>
  <si>
    <t>403020</t>
  </si>
  <si>
    <t>Naknada stete po primljenim saosiguranjima- NC0400 PY-odgovornost</t>
  </si>
  <si>
    <t>982274</t>
  </si>
  <si>
    <t>Rezervisanje za RBNS stete na teret saosiguravaca-ND0102 PY - NEZGODA GROUP</t>
  </si>
  <si>
    <t>982275</t>
  </si>
  <si>
    <t>Rezervisanje za RBNS stete na teret saosiguravaca-ND0102 CY - NEZGODA GROUP</t>
  </si>
  <si>
    <t>4050087</t>
  </si>
  <si>
    <t>4060015</t>
  </si>
  <si>
    <t>Promjene RBNS na teret saosiguranja-ND0102 PY - NEZGODA GROUP</t>
  </si>
  <si>
    <t>4060022</t>
  </si>
  <si>
    <t>Promjene RBNS na teret saosiguranja-ND0102 CY - NEZGODA GROUP</t>
  </si>
  <si>
    <t>4063027</t>
  </si>
  <si>
    <t>Promjene RBNS na teret reosiguranja-NC0700 PY - LOM MASINA</t>
  </si>
  <si>
    <t>4070027</t>
  </si>
  <si>
    <t>Rezervisanje za IBNR stete-NC0101 CY - Plovni objekti</t>
  </si>
  <si>
    <t>4070029</t>
  </si>
  <si>
    <t>Rezervisanje za IBNR stete-NC0101 PY - Plovni objekti</t>
  </si>
  <si>
    <t>98510</t>
  </si>
  <si>
    <t>Rezervisanja za izravnanje rizika-osiguranje od nezgode I dzo</t>
  </si>
  <si>
    <t>98514</t>
  </si>
  <si>
    <t>Rezervisanja za izravnanje rizika-plovni objekti</t>
  </si>
  <si>
    <t>983124</t>
  </si>
  <si>
    <t>983125</t>
  </si>
  <si>
    <t>090</t>
  </si>
  <si>
    <t>16900</t>
  </si>
  <si>
    <t>17103</t>
  </si>
  <si>
    <t>90011</t>
  </si>
  <si>
    <t>181051</t>
  </si>
  <si>
    <t>Kratkorocni finansijski plasmani kod banaka -Erste banka</t>
  </si>
  <si>
    <r>
      <t xml:space="preserve">Naziv društva za osiguranje: </t>
    </r>
    <r>
      <rPr>
        <u val="single"/>
        <sz val="10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</si>
  <si>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</si>
  <si>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</si>
  <si>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</si>
  <si>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Naziv društva za osiguranje: </t>
    </r>
    <r>
      <rPr>
        <u val="single"/>
        <sz val="11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</si>
  <si>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</si>
  <si>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</si>
  <si>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</si>
  <si>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</si>
  <si>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</si>
  <si>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</si>
  <si>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</si>
  <si>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</si>
  <si>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2048.69</t>
  </si>
  <si>
    <t>71998.35</t>
  </si>
  <si>
    <t>2019.81</t>
  </si>
  <si>
    <t>205519.20</t>
  </si>
  <si>
    <t>9395.27</t>
  </si>
  <si>
    <t>2104.45</t>
  </si>
  <si>
    <t>193.90</t>
  </si>
  <si>
    <t>54527.80</t>
  </si>
  <si>
    <t>68041.64</t>
  </si>
  <si>
    <t>51315.51</t>
  </si>
  <si>
    <t>1366.44</t>
  </si>
  <si>
    <t>42.90</t>
  </si>
  <si>
    <t>128574.74</t>
  </si>
  <si>
    <t>8928.96</t>
  </si>
  <si>
    <t>1531.78</t>
  </si>
  <si>
    <t>1073.23</t>
  </si>
  <si>
    <t>34148.45</t>
  </si>
  <si>
    <t>69840.03</t>
  </si>
  <si>
    <t>118872.69</t>
  </si>
  <si>
    <t>22000.00</t>
  </si>
  <si>
    <t>184013.24</t>
  </si>
  <si>
    <t>07101</t>
  </si>
  <si>
    <t>Obveznice koje ulaze u sastav im. za pokrice tehnickih rezervi-MFVCG</t>
  </si>
  <si>
    <t>254.44</t>
  </si>
  <si>
    <t>3661.00</t>
  </si>
  <si>
    <t>1648.45</t>
  </si>
  <si>
    <t>3434.86</t>
  </si>
  <si>
    <t>44598.33</t>
  </si>
  <si>
    <t>2829.38</t>
  </si>
  <si>
    <t>4047.09</t>
  </si>
  <si>
    <t>14859.37</t>
  </si>
  <si>
    <t>36375.59</t>
  </si>
  <si>
    <t>4986.04</t>
  </si>
  <si>
    <t>70.71</t>
  </si>
  <si>
    <t>157878.48</t>
  </si>
  <si>
    <t>151.19</t>
  </si>
  <si>
    <t>361557.50</t>
  </si>
  <si>
    <t>3090.05</t>
  </si>
  <si>
    <t>687.89</t>
  </si>
  <si>
    <t>73753.39</t>
  </si>
  <si>
    <t>28997.00</t>
  </si>
  <si>
    <t>8208.83</t>
  </si>
  <si>
    <t>156.56</t>
  </si>
  <si>
    <t>9938.96</t>
  </si>
  <si>
    <t>328.66</t>
  </si>
  <si>
    <t>6405.74</t>
  </si>
  <si>
    <t>25182.72</t>
  </si>
  <si>
    <t>55476.99</t>
  </si>
  <si>
    <t>326.20</t>
  </si>
  <si>
    <t>2316.48</t>
  </si>
  <si>
    <t>10434.62</t>
  </si>
  <si>
    <t>137165.74</t>
  </si>
  <si>
    <t>310.78</t>
  </si>
  <si>
    <t>74554.70</t>
  </si>
  <si>
    <t>-88.21</t>
  </si>
  <si>
    <t>57866.53</t>
  </si>
  <si>
    <t>816.00</t>
  </si>
  <si>
    <t>65658.83</t>
  </si>
  <si>
    <t>6344.84</t>
  </si>
  <si>
    <t>.04</t>
  </si>
  <si>
    <t>17774.71</t>
  </si>
  <si>
    <t>397481.43</t>
  </si>
  <si>
    <t>312816.96</t>
  </si>
  <si>
    <t>53784.33</t>
  </si>
  <si>
    <t>5378.43</t>
  </si>
  <si>
    <t>287.10</t>
  </si>
  <si>
    <t>9296.77</t>
  </si>
  <si>
    <t>1800.00</t>
  </si>
  <si>
    <t>77969.01</t>
  </si>
  <si>
    <t>3539.05</t>
  </si>
  <si>
    <t>7735.06</t>
  </si>
  <si>
    <t>200.00</t>
  </si>
  <si>
    <t>76691.13</t>
  </si>
  <si>
    <t>15900</t>
  </si>
  <si>
    <t xml:space="preserve"> Ispravka potrazivanja po osnovu prava na regres</t>
  </si>
  <si>
    <t>56892.67</t>
  </si>
  <si>
    <t>7502.56</t>
  </si>
  <si>
    <t>899.60</t>
  </si>
  <si>
    <t>4163.02</t>
  </si>
  <si>
    <t>632.11</t>
  </si>
  <si>
    <t>5087.22</t>
  </si>
  <si>
    <t>9980.31</t>
  </si>
  <si>
    <t>4420.56</t>
  </si>
  <si>
    <t>184.50</t>
  </si>
  <si>
    <t>8140.00</t>
  </si>
  <si>
    <t>14387.28</t>
  </si>
  <si>
    <t>352000.00</t>
  </si>
  <si>
    <t>1390.00</t>
  </si>
  <si>
    <t>1368.50</t>
  </si>
  <si>
    <t>282.40</t>
  </si>
  <si>
    <t>697.83</t>
  </si>
  <si>
    <t>50.00</t>
  </si>
  <si>
    <t>24600.00</t>
  </si>
  <si>
    <t>53236.61</t>
  </si>
  <si>
    <t>18011</t>
  </si>
  <si>
    <t>Obveznice koje se ne finans iz tehni~ rezerv.-obveznice MFVCG</t>
  </si>
  <si>
    <t>271561.89</t>
  </si>
  <si>
    <t>284456.67</t>
  </si>
  <si>
    <t>419538.50</t>
  </si>
  <si>
    <t>283812.38</t>
  </si>
  <si>
    <t>248663.74</t>
  </si>
  <si>
    <t>355648.08</t>
  </si>
  <si>
    <t>83948.56</t>
  </si>
  <si>
    <t>300000.00</t>
  </si>
  <si>
    <t>628438.11</t>
  </si>
  <si>
    <t>279030.23</t>
  </si>
  <si>
    <t>170969.77</t>
  </si>
  <si>
    <t>Kratkorocni plasmani kod banaka- PRVA BANKA</t>
  </si>
  <si>
    <t>250259.03</t>
  </si>
  <si>
    <t>255129.11</t>
  </si>
  <si>
    <t>680.84</t>
  </si>
  <si>
    <t>19722.66</t>
  </si>
  <si>
    <t>Kratkorocni plasmani kod banaka-Societe Generale</t>
  </si>
  <si>
    <t>167217.53</t>
  </si>
  <si>
    <t>307105.48</t>
  </si>
  <si>
    <t>230266.56</t>
  </si>
  <si>
    <t>245138.59</t>
  </si>
  <si>
    <t>408695.49</t>
  </si>
  <si>
    <t>Kratkorocni plasmani kod banaka-CKB</t>
  </si>
  <si>
    <t>388468.95</t>
  </si>
  <si>
    <t>160957.03</t>
  </si>
  <si>
    <t>269563.76</t>
  </si>
  <si>
    <t>18454.56</t>
  </si>
  <si>
    <t>209599.66</t>
  </si>
  <si>
    <t>376960.70</t>
  </si>
  <si>
    <t>250000.00</t>
  </si>
  <si>
    <t>451716.06</t>
  </si>
  <si>
    <t>200652.16</t>
  </si>
  <si>
    <t>159931.09</t>
  </si>
  <si>
    <t>359147.95</t>
  </si>
  <si>
    <t>150309.72</t>
  </si>
  <si>
    <t>225297.62</t>
  </si>
  <si>
    <t>251144.24</t>
  </si>
  <si>
    <t>202320.27</t>
  </si>
  <si>
    <t>226037.67</t>
  </si>
  <si>
    <t>262360.94</t>
  </si>
  <si>
    <t>216139.04</t>
  </si>
  <si>
    <t>206605.58</t>
  </si>
  <si>
    <t>207806.86</t>
  </si>
  <si>
    <t>51716.40</t>
  </si>
  <si>
    <t>207426.15</t>
  </si>
  <si>
    <t>120680.55</t>
  </si>
  <si>
    <t>264000.00</t>
  </si>
  <si>
    <t>1398042.79</t>
  </si>
  <si>
    <t>8199.40</t>
  </si>
  <si>
    <t>11249.96</t>
  </si>
  <si>
    <t>9137.73</t>
  </si>
  <si>
    <t>4295.84</t>
  </si>
  <si>
    <t>3885.86</t>
  </si>
  <si>
    <t>1250.00</t>
  </si>
  <si>
    <t>50669.37</t>
  </si>
  <si>
    <t>160000.00</t>
  </si>
  <si>
    <t>22661.70</t>
  </si>
  <si>
    <t>207.00</t>
  </si>
  <si>
    <t>260.00</t>
  </si>
  <si>
    <t>16346.16</t>
  </si>
  <si>
    <t>1970.62</t>
  </si>
  <si>
    <t>1308.47</t>
  </si>
  <si>
    <t>98882.27</t>
  </si>
  <si>
    <t>31775.90</t>
  </si>
  <si>
    <t>236.75</t>
  </si>
  <si>
    <t>4187.38</t>
  </si>
  <si>
    <t>3868.46</t>
  </si>
  <si>
    <t>29079.20</t>
  </si>
  <si>
    <t>39438.00</t>
  </si>
  <si>
    <t>6967.00</t>
  </si>
  <si>
    <t>214819.38</t>
  </si>
  <si>
    <t>44104.67</t>
  </si>
  <si>
    <t>2361.83</t>
  </si>
  <si>
    <t>2091.08</t>
  </si>
  <si>
    <t>1546.06</t>
  </si>
  <si>
    <t>25400</t>
  </si>
  <si>
    <t>Obaveze prema nadzornom organu- ANO</t>
  </si>
  <si>
    <t>Obaveze za  porez  na poslove osiguranja-kasko nedospjelo</t>
  </si>
  <si>
    <t>Obaveze za  porez  na poslove osiguranja-obavezno osiguranje nedospjelo</t>
  </si>
  <si>
    <t>19718.49</t>
  </si>
  <si>
    <t>25503</t>
  </si>
  <si>
    <t>Obaveze za  porez  na poslove osiguranja-imovina nedospjelo</t>
  </si>
  <si>
    <t>25504</t>
  </si>
  <si>
    <t>Obaveze za porez na poslove osiguranja-domacinstvo nedospjelo</t>
  </si>
  <si>
    <t>25505</t>
  </si>
  <si>
    <t>Obaveze za porez na poslove osiguranja-transport nedospjelo</t>
  </si>
  <si>
    <t>25506</t>
  </si>
  <si>
    <t>Obaveze za porez na poslove osiguranja-plovila nedospjelo</t>
  </si>
  <si>
    <t>25507</t>
  </si>
  <si>
    <t>Obaveze za porez na poslove osiguranja-granicno osiguranje nedospjelo</t>
  </si>
  <si>
    <t>25520</t>
  </si>
  <si>
    <t>Obaveze za  porez  na poslove osiguranja-kasko dospjelo</t>
  </si>
  <si>
    <t>25521</t>
  </si>
  <si>
    <t>Obaveze za  porez  na poslove osiguranja-obavezno osiguranje dospjelo</t>
  </si>
  <si>
    <t>25523</t>
  </si>
  <si>
    <t>Obaveze za  porez  na poslove osiguranja-imovina dospjelo</t>
  </si>
  <si>
    <t>25524</t>
  </si>
  <si>
    <t>Obaveze za porez na poslove osiguranja-domacinstvo dospjelo</t>
  </si>
  <si>
    <t>25525</t>
  </si>
  <si>
    <t>Obaveze za porez na poslove osiguranja-transport dospjelo</t>
  </si>
  <si>
    <t>25526</t>
  </si>
  <si>
    <t>Obaveze za porez na poslove osiguranja-plovila dospjelo</t>
  </si>
  <si>
    <t>25527</t>
  </si>
  <si>
    <t>Obaveze za porez na poslove osiguranja-granicno osiguranje dospjelo</t>
  </si>
  <si>
    <t>25700</t>
  </si>
  <si>
    <t>Ostale obaveze -povracaji travel</t>
  </si>
  <si>
    <t>25701</t>
  </si>
  <si>
    <t>Obaveze za porez na poslove osiguranja-razlika ao i granicno</t>
  </si>
  <si>
    <t>51.15</t>
  </si>
  <si>
    <t>151257.00</t>
  </si>
  <si>
    <t>Ostale obaveze-porez po ugovorima</t>
  </si>
  <si>
    <t>16.02</t>
  </si>
  <si>
    <t>27220</t>
  </si>
  <si>
    <t>Obaveze za prirez na porez-ugo,ugz</t>
  </si>
  <si>
    <t>353.78</t>
  </si>
  <si>
    <t>57.93</t>
  </si>
  <si>
    <t>5127.25</t>
  </si>
  <si>
    <t>5000.00</t>
  </si>
  <si>
    <t>8368.44</t>
  </si>
  <si>
    <t>3752.20</t>
  </si>
  <si>
    <t>124.60</t>
  </si>
  <si>
    <t>14636.95</t>
  </si>
  <si>
    <t>881.75</t>
  </si>
  <si>
    <t>428.45</t>
  </si>
  <si>
    <t>633.60</t>
  </si>
  <si>
    <t>2523.76</t>
  </si>
  <si>
    <t>5063.71</t>
  </si>
  <si>
    <t>1009.35</t>
  </si>
  <si>
    <t>8952.37</t>
  </si>
  <si>
    <t>214.68</t>
  </si>
  <si>
    <t>45.08</t>
  </si>
  <si>
    <t>14808.17</t>
  </si>
  <si>
    <t>1252.50</t>
  </si>
  <si>
    <t>104042.70</t>
  </si>
  <si>
    <t>123100.87</t>
  </si>
  <si>
    <t>8809.30</t>
  </si>
  <si>
    <t>9875.29</t>
  </si>
  <si>
    <t>1455.83</t>
  </si>
  <si>
    <t>29445.58</t>
  </si>
  <si>
    <t>4977.11</t>
  </si>
  <si>
    <t>920.00</t>
  </si>
  <si>
    <t>65238.35</t>
  </si>
  <si>
    <t>276612.63</t>
  </si>
  <si>
    <t>33081.81</t>
  </si>
  <si>
    <t>3445.83</t>
  </si>
  <si>
    <t>2756.17</t>
  </si>
  <si>
    <t>31103.52</t>
  </si>
  <si>
    <t>3488.63</t>
  </si>
  <si>
    <t>1610.44</t>
  </si>
  <si>
    <t>3792.24</t>
  </si>
  <si>
    <t>225.91</t>
  </si>
  <si>
    <t>756.63</t>
  </si>
  <si>
    <t>425.19</t>
  </si>
  <si>
    <t>1751.12</t>
  </si>
  <si>
    <t>174.19</t>
  </si>
  <si>
    <t>3600.00</t>
  </si>
  <si>
    <t>10761.60</t>
  </si>
  <si>
    <t>2224.80</t>
  </si>
  <si>
    <t>40.89</t>
  </si>
  <si>
    <t>162.54</t>
  </si>
  <si>
    <t>16.32</t>
  </si>
  <si>
    <t>30.87</t>
  </si>
  <si>
    <t>136.68</t>
  </si>
  <si>
    <t>48.65</t>
  </si>
  <si>
    <t>.69</t>
  </si>
  <si>
    <t>95.00</t>
  </si>
  <si>
    <t>262.65</t>
  </si>
  <si>
    <t>80.08</t>
  </si>
  <si>
    <t>.31</t>
  </si>
  <si>
    <t>.62</t>
  </si>
  <si>
    <t>5.53</t>
  </si>
  <si>
    <t>.08</t>
  </si>
  <si>
    <t>.88</t>
  </si>
  <si>
    <t>.52</t>
  </si>
  <si>
    <t>325.94</t>
  </si>
  <si>
    <t>357.64</t>
  </si>
  <si>
    <t>146.63</t>
  </si>
  <si>
    <t>400080</t>
  </si>
  <si>
    <t>Naknada stete- tarifa  I za osig. od opasn. pozara i nekih drugih opasnosti nastale u predhodnoj god</t>
  </si>
  <si>
    <t>403016</t>
  </si>
  <si>
    <t>Naknada stete po primljenim saosiguranjima- NC0200 PY-pozar industrial</t>
  </si>
  <si>
    <t>404001</t>
  </si>
  <si>
    <t>Umanjenje za udjele saosiguravaca u stetama u drzavi-nezgoda PY</t>
  </si>
  <si>
    <t>404316</t>
  </si>
  <si>
    <t>Naknada stete na teret reosiguranja -NC0200 PY - Po`ar industrial</t>
  </si>
  <si>
    <t>404318</t>
  </si>
  <si>
    <t>Naknada stete na teret reosiguranja -NC0300 PY - Ost.Imovina</t>
  </si>
  <si>
    <t>404326</t>
  </si>
  <si>
    <t>Naknada stete na teret reosiguranja -NC0700 PY-Lom masina</t>
  </si>
  <si>
    <t>4050022</t>
  </si>
  <si>
    <t>Rezervisanje za RBNS stete-NB0700 PY - KREDITI</t>
  </si>
  <si>
    <t>4050040</t>
  </si>
  <si>
    <t>4050076</t>
  </si>
  <si>
    <t>Rashodi po osnovu ispravke potrazivanja- pzo</t>
  </si>
  <si>
    <t>42451</t>
  </si>
  <si>
    <t>Direktan otpis potrazivanja-nezgoda</t>
  </si>
  <si>
    <t>42921</t>
  </si>
  <si>
    <t>42926</t>
  </si>
  <si>
    <t>42951</t>
  </si>
  <si>
    <t>Troskovi ispravke vrijednosti potrazivanja-regresi</t>
  </si>
  <si>
    <t>42953</t>
  </si>
  <si>
    <t>Troskovi ispravke vrijednosti potrazivanja-zakup opreme</t>
  </si>
  <si>
    <t>448011</t>
  </si>
  <si>
    <t>Tro{kovi reklame I propagande putem radija</t>
  </si>
  <si>
    <t>Tro{kovi anketara</t>
  </si>
  <si>
    <t>45211</t>
  </si>
  <si>
    <t>Troskovi amortizacije osnovnih  sredstava-peci- radijatori</t>
  </si>
  <si>
    <t>74950</t>
  </si>
  <si>
    <t>Rashodi preth.period</t>
  </si>
  <si>
    <t>7500143</t>
  </si>
  <si>
    <t>Preventiva - granicno osuguranje</t>
  </si>
  <si>
    <t>7500144</t>
  </si>
  <si>
    <t>Rezijski dodatak  - granicno osiguranje</t>
  </si>
  <si>
    <t>7500145</t>
  </si>
  <si>
    <t>Tehnicka premija - granicno osiguranje</t>
  </si>
  <si>
    <t>Prihodi od kamata na orocene depozite- Societe Generale</t>
  </si>
  <si>
    <t>77400</t>
  </si>
  <si>
    <t>Pozitivne kursne razlike</t>
  </si>
  <si>
    <t>Napla}ena otpisana potra`ivanja - ukidanjem ispravke potra`ivanja premije osiguranja</t>
  </si>
  <si>
    <t>78912</t>
  </si>
  <si>
    <t>Naplacena otpisana potrazivanja-ukidanjem ispravke potrazivanja po osnovu premije saosiguranja</t>
  </si>
  <si>
    <t>78914</t>
  </si>
  <si>
    <t>Naplacena otpisana potrazivanja-ukidanjem ispravke potrazivanja po osnovu zajma</t>
  </si>
  <si>
    <t>923125.00</t>
  </si>
  <si>
    <t>1411345.89</t>
  </si>
  <si>
    <t>11158.06</t>
  </si>
  <si>
    <t>407444.51</t>
  </si>
  <si>
    <t>3315137.11</t>
  </si>
  <si>
    <t>53948.46</t>
  </si>
  <si>
    <t>135509.78</t>
  </si>
  <si>
    <t>3149.71</t>
  </si>
  <si>
    <t>61858.83</t>
  </si>
  <si>
    <t>4238.63</t>
  </si>
  <si>
    <t>46404.05</t>
  </si>
  <si>
    <t>73437.01</t>
  </si>
  <si>
    <t>25040.93</t>
  </si>
  <si>
    <t>5299.52</t>
  </si>
  <si>
    <t>313795.81</t>
  </si>
  <si>
    <t>414423.81</t>
  </si>
  <si>
    <t>381569.71</t>
  </si>
  <si>
    <t>30472.10</t>
  </si>
  <si>
    <t>2198.75</t>
  </si>
  <si>
    <t>418.07</t>
  </si>
  <si>
    <t>982122</t>
  </si>
  <si>
    <t>14151.92</t>
  </si>
  <si>
    <t>34075.29</t>
  </si>
  <si>
    <t>9481.89</t>
  </si>
  <si>
    <t>860.04</t>
  </si>
  <si>
    <t>5584.26</t>
  </si>
  <si>
    <t>9914.31</t>
  </si>
  <si>
    <t>22701.39</t>
  </si>
  <si>
    <t>1911.19</t>
  </si>
  <si>
    <t>256816.55</t>
  </si>
  <si>
    <t>30378.57</t>
  </si>
  <si>
    <t>43057.08</t>
  </si>
  <si>
    <t>14731.64</t>
  </si>
  <si>
    <t>934.41</t>
  </si>
  <si>
    <t>1590.78</t>
  </si>
  <si>
    <t>1027.57</t>
  </si>
  <si>
    <t>1617.94</t>
  </si>
  <si>
    <t>108615.48</t>
  </si>
  <si>
    <t>14337.52</t>
  </si>
  <si>
    <t>997.67</t>
  </si>
  <si>
    <t>21.48</t>
  </si>
  <si>
    <t>7235.51</t>
  </si>
  <si>
    <t>982214</t>
  </si>
  <si>
    <t>Rezervisanje za RBNS stete na teret reosiguravaca-NC0104 PY - Transport</t>
  </si>
  <si>
    <t>576.00</t>
  </si>
  <si>
    <t>47674.00</t>
  </si>
  <si>
    <t>7480.00</t>
  </si>
  <si>
    <t>224610.00</t>
  </si>
  <si>
    <t>1200.00</t>
  </si>
  <si>
    <t>4950.00</t>
  </si>
  <si>
    <t>1209098.96</t>
  </si>
  <si>
    <t>760756.83</t>
  </si>
  <si>
    <t>39784.84</t>
  </si>
  <si>
    <t>2993.41</t>
  </si>
  <si>
    <t>12181.95</t>
  </si>
  <si>
    <t>8359.34</t>
  </si>
  <si>
    <t>36800.97</t>
  </si>
  <si>
    <t>9481.76</t>
  </si>
  <si>
    <t>844.75</t>
  </si>
  <si>
    <t>51.12</t>
  </si>
  <si>
    <t>500.44</t>
  </si>
  <si>
    <t>597.57</t>
  </si>
  <si>
    <t>1872.97</t>
  </si>
  <si>
    <t>5130.08</t>
  </si>
  <si>
    <t>4066.82</t>
  </si>
  <si>
    <t>58.78</t>
  </si>
  <si>
    <t>3982.10</t>
  </si>
  <si>
    <t>3665.83</t>
  </si>
  <si>
    <t>243828.67</t>
  </si>
  <si>
    <t>43578.49</t>
  </si>
  <si>
    <t>69130.65</t>
  </si>
  <si>
    <t>6663.69</t>
  </si>
  <si>
    <t>164.93</t>
  </si>
  <si>
    <t>707.00</t>
  </si>
  <si>
    <t>256.41</t>
  </si>
  <si>
    <t>1173.22</t>
  </si>
  <si>
    <t>4974.02</t>
  </si>
  <si>
    <t>48.24</t>
  </si>
  <si>
    <t>4696.90</t>
  </si>
  <si>
    <t>833.66</t>
  </si>
  <si>
    <t>303.77</t>
  </si>
  <si>
    <t>191.12</t>
  </si>
  <si>
    <t>142.42</t>
  </si>
  <si>
    <t>10.72</t>
  </si>
  <si>
    <t>10320.65</t>
  </si>
  <si>
    <t>67535.10</t>
  </si>
  <si>
    <t>326412.16</t>
  </si>
  <si>
    <t>178.34</t>
  </si>
  <si>
    <t>774</t>
  </si>
  <si>
    <t>773</t>
  </si>
  <si>
    <t>29300</t>
  </si>
  <si>
    <t>Unaprijed obra~unati tro{kovi-reosiguranje</t>
  </si>
  <si>
    <t>4050081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</si>
  <si>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</si>
  <si>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</si>
  <si>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t>18104</t>
  </si>
  <si>
    <t>Kratkorocni finansijski plasmani kod banaka - Hipotekarna banka</t>
  </si>
  <si>
    <t>18117</t>
  </si>
  <si>
    <t>Depozit-NLB banka DP2011/34 300.000</t>
  </si>
  <si>
    <t>181191</t>
  </si>
  <si>
    <t>Depozit NLB banka DP2011/505 200.000</t>
  </si>
  <si>
    <t>181197</t>
  </si>
  <si>
    <t>Depozit-Podgoricka banka 00-432-0200007.0</t>
  </si>
  <si>
    <t>181199</t>
  </si>
  <si>
    <t>Depozit-Erste banka</t>
  </si>
  <si>
    <t>77059</t>
  </si>
  <si>
    <t>Prihodi od ulaganja  koja se ne finansiraju iz sredstava tehnickih rezervi</t>
  </si>
  <si>
    <t>11303</t>
  </si>
  <si>
    <t>Izdvojena novcana sredstva Hipotekarna banka</t>
  </si>
  <si>
    <t>15003</t>
  </si>
  <si>
    <t>Ostvarena regresna potra`ivanja u dr`avi-imovina</t>
  </si>
  <si>
    <t>185047</t>
  </si>
  <si>
    <t>23316</t>
  </si>
  <si>
    <t>Obaveze za premije reosiguranja u inostranstvu- objekti u montazi</t>
  </si>
  <si>
    <t>23321</t>
  </si>
  <si>
    <t>Obaveze za premije reos u inostranstvu-industrijske masine i oprema</t>
  </si>
  <si>
    <t>25508</t>
  </si>
  <si>
    <t>Obaveze za porez na poslove osiguranja-krediti nedospjelo</t>
  </si>
  <si>
    <t>Obaveze prema dobavljacima za nefakturisanu robu I usluge-zastupanje/posredovanje</t>
  </si>
  <si>
    <t>4000107</t>
  </si>
  <si>
    <t>Naknada stete-tarifa premije IV za osig. od provalne kradje</t>
  </si>
  <si>
    <t>4000112</t>
  </si>
  <si>
    <t>Naknada stete -unutrasnji transport nastale u teku}oj godini</t>
  </si>
  <si>
    <t>4000118</t>
  </si>
  <si>
    <t>Naknada stete-osiguranje kredita nastale u teku}oj godini</t>
  </si>
  <si>
    <t>400014</t>
  </si>
  <si>
    <t>Naknada stete- travel nastale u teku}oj godini</t>
  </si>
  <si>
    <t>400018</t>
  </si>
  <si>
    <t>Naknada stete-Tarifna grupa III nezgoda ucenika nastale u teku}oj godini</t>
  </si>
  <si>
    <t>4000901</t>
  </si>
  <si>
    <t>Naknada {teta - PY - Ostala imovina</t>
  </si>
  <si>
    <t>402005</t>
  </si>
  <si>
    <t>Prihodi od regresa osiguranja imovine po polisama iz predhodne godine</t>
  </si>
  <si>
    <t>404315</t>
  </si>
  <si>
    <t>Naknada stete na teret reosiguranja -NC0104 CY - Transport</t>
  </si>
  <si>
    <t>4050018</t>
  </si>
  <si>
    <t>4050023</t>
  </si>
  <si>
    <t>4050034</t>
  </si>
  <si>
    <t>42401</t>
  </si>
  <si>
    <t>Rashodi po osnovu otpisa potrazivanja nezgoda</t>
  </si>
  <si>
    <t>42950</t>
  </si>
  <si>
    <t>Troskovi ispravke vrijednosti potrazivanja-saosiguranje</t>
  </si>
  <si>
    <t>43001</t>
  </si>
  <si>
    <t>Troskovi materijala za odr`avanje higijene</t>
  </si>
  <si>
    <t>43102</t>
  </si>
  <si>
    <t>Troskovi strucne literature</t>
  </si>
  <si>
    <t>44304</t>
  </si>
  <si>
    <t>Troskovi naknada po ugovoru o delu-ostalo</t>
  </si>
  <si>
    <t>44703</t>
  </si>
  <si>
    <t>Troskovi polise-zeleni kartoni</t>
  </si>
  <si>
    <t>44911</t>
  </si>
  <si>
    <t>Troskovi usluga uredjenja kancelarijskog prostora</t>
  </si>
  <si>
    <t>44917</t>
  </si>
  <si>
    <t>Troskovi izdavanja resenja I drugih dokumenata Agencija za nadzor</t>
  </si>
  <si>
    <t>44924</t>
  </si>
  <si>
    <t>Tro{kovi usluga ~I{}enja-anga`ovana pravna lica</t>
  </si>
  <si>
    <t>44927</t>
  </si>
  <si>
    <t>Troskovi naknada koriscenje putnog zemljista</t>
  </si>
  <si>
    <t>47000</t>
  </si>
  <si>
    <t>Troskovi zarada I naknada zarada (bruto)-ukalkulisani iznos rezervacije</t>
  </si>
  <si>
    <t>48401</t>
  </si>
  <si>
    <t>Troskovi sponzorstva- razne organizacije I udruzenja</t>
  </si>
  <si>
    <t>48503</t>
  </si>
  <si>
    <t>Clanski doprinos turistickim organizacijama</t>
  </si>
  <si>
    <t>706012</t>
  </si>
  <si>
    <t>Umanjenje za prihode od provizija reosiguranja vazduhoplov kasko</t>
  </si>
  <si>
    <t>74907</t>
  </si>
  <si>
    <t>Rashodi po osnovu likvidacije i rashodovanja osnovnih sredstava</t>
  </si>
  <si>
    <t>755124</t>
  </si>
  <si>
    <t>Rashod po osnovu prem reos ino- objekti u montazi</t>
  </si>
  <si>
    <t>755127</t>
  </si>
  <si>
    <t>Rashod po osnovu prem reos ino-industrijske masine i oprema</t>
  </si>
  <si>
    <t>758124</t>
  </si>
  <si>
    <t>Promjene pp reos u inostr-objekti u montazi</t>
  </si>
  <si>
    <t>77901</t>
  </si>
  <si>
    <t>Drugi finansijski prihodi-kamata od prinudne naplate</t>
  </si>
  <si>
    <t>78720</t>
  </si>
  <si>
    <t>Prihodi od otudjenja drugih nekretnina,postrojenja i opreme koji su namijenj. za neposr.obavlj.dj.os</t>
  </si>
  <si>
    <t>78904</t>
  </si>
  <si>
    <t>Prihodi po osnovu povracaja poreza na dobit</t>
  </si>
  <si>
    <t>78931</t>
  </si>
  <si>
    <t>Prihodi po osnovu izgubljenih polisa</t>
  </si>
  <si>
    <t>80900</t>
  </si>
  <si>
    <t>Racun otvaranja glavne knjige</t>
  </si>
  <si>
    <t>1045098.97</t>
  </si>
  <si>
    <t>92000</t>
  </si>
  <si>
    <t>Prenesena ~ista dobit iz prethodnih godina</t>
  </si>
  <si>
    <t>982221</t>
  </si>
  <si>
    <t>Rezervisanje za RBNS stete na teret reosiguravaca-NC0400 CY - Odgovornost</t>
  </si>
  <si>
    <t>4063016</t>
  </si>
  <si>
    <t>Promjene RBNS na teret reosiguranja-NC0104 CY - Transport</t>
  </si>
  <si>
    <t>4063022</t>
  </si>
  <si>
    <t>Promjene RBNS na teret reosiguranja-NC0400 CY - Odgovornost</t>
  </si>
  <si>
    <t>18101</t>
  </si>
  <si>
    <t>Kratkorocni finansijski plasmani kod banaka - DEPOZIT PRVA BANKA</t>
  </si>
  <si>
    <t>0275</t>
  </si>
  <si>
    <t>Druga dugorocna potrazivanja</t>
  </si>
  <si>
    <t>07102</t>
  </si>
  <si>
    <t>Obveznice koje ulaze u sastav im. za pokrice tehnickih rezervi-MNE 2019</t>
  </si>
  <si>
    <t>Tekuci racun -UNIVERSAL CAPITAL BANK</t>
  </si>
  <si>
    <t>185006</t>
  </si>
  <si>
    <t>185039</t>
  </si>
  <si>
    <t>22015</t>
  </si>
  <si>
    <t>Obaveze po osnovu steta -Nezgoda u sporu</t>
  </si>
  <si>
    <t>22021</t>
  </si>
  <si>
    <t>Obaveze po osnovu steta-individualno pzo</t>
  </si>
  <si>
    <t>22022</t>
  </si>
  <si>
    <t>Obaveze po osnovu steta imovina u sporu</t>
  </si>
  <si>
    <t xml:space="preserve">22023   </t>
  </si>
  <si>
    <t>Obaveze po osnovu steta- vazduhoplov</t>
  </si>
  <si>
    <t>Obaveze za premije reosiguranja u inostranstvu- domacinstvo</t>
  </si>
  <si>
    <t>25528</t>
  </si>
  <si>
    <t>Obaveze za porez na poslove osiguranja-krediti dospjelo</t>
  </si>
  <si>
    <t>Doprinos za preventivu - domacinstvo</t>
  </si>
  <si>
    <t>4000108</t>
  </si>
  <si>
    <t>Naknada stete tarifa premije V za osig.stakla od loma nastale u teku}oj godini</t>
  </si>
  <si>
    <t>Naknada stete- osiguranje domacinstva  tekuca godina</t>
  </si>
  <si>
    <t>400032</t>
  </si>
  <si>
    <t>Naknada steta pzo-individualno osiguranje nastale u tekucoj godini</t>
  </si>
  <si>
    <t>400043</t>
  </si>
  <si>
    <t>Naknada {teta nezgoda u sporu u predh. godini-NS ND0102</t>
  </si>
  <si>
    <t xml:space="preserve">4000611 </t>
  </si>
  <si>
    <t>Naknada steta po osnovu  osiguranja vazduhoplov odgovornost CY</t>
  </si>
  <si>
    <t>400089</t>
  </si>
  <si>
    <t>Naknada {teta -NC0300 PY - Ost.imovina u sporu, predhodna</t>
  </si>
  <si>
    <t>403021</t>
  </si>
  <si>
    <t>Naknada stete po primljenim saosiguranjima- NC0400 CY-odgovornost</t>
  </si>
  <si>
    <t>404329</t>
  </si>
  <si>
    <t>Naknada stete na teret reosiguranja-provalna kradja CY</t>
  </si>
  <si>
    <t>Rezervisanje za RBNS stete-NB0401 PY - domacinstvo</t>
  </si>
  <si>
    <t>Rezervisanje za RBNS stete-NB0401 CY - domacinstvo</t>
  </si>
  <si>
    <t>4050031</t>
  </si>
  <si>
    <t>Rezervisanje za RBNS stete-NC0102 CY-AVIO ODG.</t>
  </si>
  <si>
    <t>4063018</t>
  </si>
  <si>
    <t>Promjene RBNS na teret reosiguranja-NC0200 CY - Po`ar industrial</t>
  </si>
  <si>
    <t>4063020</t>
  </si>
  <si>
    <t>Promjene RBNS na teret reosiguranja-NC0300 CY - Ost.Imovina</t>
  </si>
  <si>
    <t>42922</t>
  </si>
  <si>
    <t>Direktan otpis potrazivanja-kasko</t>
  </si>
  <si>
    <t>42954</t>
  </si>
  <si>
    <t>Troskovi ispravke vrijednosti potrazivanja-zajam</t>
  </si>
  <si>
    <t>43003</t>
  </si>
  <si>
    <t>Tro{kovi odr`avanja osnovnih sredstava</t>
  </si>
  <si>
    <t>44502</t>
  </si>
  <si>
    <t>Ostali tro{kovi bankarskih usluga</t>
  </si>
  <si>
    <t>74905</t>
  </si>
  <si>
    <t>Zaokruznje iznosa- obrasci stroge evidencije</t>
  </si>
  <si>
    <t>74910</t>
  </si>
  <si>
    <t>Troskovi po knjiznim odobrenjima</t>
  </si>
  <si>
    <t>Preventiva  - osiguranje domacinstvo</t>
  </si>
  <si>
    <t>Rezijski dodatak  - osiguranje domacinstvo</t>
  </si>
  <si>
    <t>Tehnicka premija - osiguranje domacinstvo</t>
  </si>
  <si>
    <t>Rashod po osnovu premije reos ino- domacinstvo</t>
  </si>
  <si>
    <t>Promjene bruto prenosnih premija-Preventiva  - osiguranje domacinstvo</t>
  </si>
  <si>
    <t>Promjene bruto prenosnih premija-Rezijski dodatak  -osiguranje domacinstvo</t>
  </si>
  <si>
    <t>Promjene bruto prenosnih premija-Tehnicka premija - osiguranje domacinstvo</t>
  </si>
  <si>
    <t>78913</t>
  </si>
  <si>
    <t>Naplacena otpisana potrazivanja-ukidanjem ispravke potrazivanja po osnovu zakupa opreme</t>
  </si>
  <si>
    <t>Prenosna premija nezivotnog osiguranja-domacinstvo</t>
  </si>
  <si>
    <t>982131</t>
  </si>
  <si>
    <t>982219</t>
  </si>
  <si>
    <t>Rezervisanje za RBNS stete na teret reosiguravaca-NC0300 CY - Ost.Imovina</t>
  </si>
  <si>
    <r>
      <t xml:space="preserve">od </t>
    </r>
    <r>
      <rPr>
        <b/>
        <u val="single"/>
        <sz val="10"/>
        <color indexed="8"/>
        <rFont val="Arial"/>
        <family val="2"/>
      </rPr>
      <t xml:space="preserve">01.01.2014. </t>
    </r>
    <r>
      <rPr>
        <b/>
        <sz val="10"/>
        <color indexed="8"/>
        <rFont val="Arial"/>
        <family val="2"/>
      </rPr>
      <t xml:space="preserve">do </t>
    </r>
    <r>
      <rPr>
        <b/>
        <u val="single"/>
        <sz val="10"/>
        <color indexed="8"/>
        <rFont val="Arial"/>
        <family val="2"/>
      </rPr>
      <t>30.09.2014.</t>
    </r>
  </si>
  <si>
    <r>
      <t xml:space="preserve">Datum: </t>
    </r>
    <r>
      <rPr>
        <u val="single"/>
        <sz val="10"/>
        <rFont val="Arial"/>
        <family val="2"/>
      </rPr>
      <t>20.10.2014.</t>
    </r>
  </si>
  <si>
    <t>od 01.01.2014. do 30.09.2014.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</si>
  <si>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01.01.2014.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30.09.2014.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</si>
  <si>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01.01.2014.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30.09.2014.</t>
    </r>
  </si>
  <si>
    <t>17500</t>
  </si>
  <si>
    <t>Ostala potrazivanja-obveznice</t>
  </si>
  <si>
    <t>181190</t>
  </si>
  <si>
    <t>Depozit-Hipotekarna banka 101-1192</t>
  </si>
  <si>
    <r>
      <t>Datum:</t>
    </r>
    <r>
      <rPr>
        <sz val="10"/>
        <rFont val="Cambria"/>
        <family val="1"/>
      </rPr>
      <t xml:space="preserve"> </t>
    </r>
    <r>
      <rPr>
        <u val="single"/>
        <sz val="10"/>
        <rFont val="Cambria"/>
        <family val="1"/>
      </rPr>
      <t>20.10.2014.</t>
    </r>
    <r>
      <rPr>
        <sz val="10"/>
        <rFont val="Cambria"/>
        <family val="1"/>
      </rPr>
      <t xml:space="preserve">                                                    _________________________________________________                           ____________________________________________</t>
    </r>
  </si>
  <si>
    <r>
      <t>Datum:</t>
    </r>
    <r>
      <rPr>
        <u val="single"/>
        <sz val="11"/>
        <rFont val="Arial"/>
        <family val="2"/>
      </rPr>
      <t xml:space="preserve"> </t>
    </r>
    <r>
      <rPr>
        <u val="single"/>
        <sz val="10"/>
        <rFont val="Arial"/>
        <family val="2"/>
      </rPr>
      <t>20.10.2014.</t>
    </r>
  </si>
  <si>
    <r>
      <t xml:space="preserve">od </t>
    </r>
    <r>
      <rPr>
        <b/>
        <u val="single"/>
        <sz val="10"/>
        <color indexed="8"/>
        <rFont val="Arial"/>
        <family val="2"/>
      </rPr>
      <t xml:space="preserve">01.01.2014. </t>
    </r>
    <r>
      <rPr>
        <b/>
        <sz val="10"/>
        <color indexed="8"/>
        <rFont val="Arial"/>
        <family val="2"/>
      </rPr>
      <t xml:space="preserve">do </t>
    </r>
    <r>
      <rPr>
        <b/>
        <u val="single"/>
        <sz val="10"/>
        <color indexed="8"/>
        <rFont val="Arial"/>
        <family val="2"/>
      </rPr>
      <t>31.12.2014.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</si>
  <si>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01.01.2014. </t>
    </r>
    <r>
      <rPr>
        <b/>
        <sz val="11"/>
        <color indexed="8"/>
        <rFont val="Arial"/>
        <family val="2"/>
      </rPr>
      <t>do</t>
    </r>
    <r>
      <rPr>
        <b/>
        <u val="single"/>
        <sz val="11"/>
        <color indexed="8"/>
        <rFont val="Arial"/>
        <family val="2"/>
      </rPr>
      <t xml:space="preserve"> 31.12.2014.</t>
    </r>
  </si>
  <si>
    <r>
      <t>Naziv društva za osiguranje:</t>
    </r>
    <r>
      <rPr>
        <u val="single"/>
        <sz val="10"/>
        <color indexed="8"/>
        <rFont val="Arial"/>
        <family val="2"/>
      </rPr>
      <t xml:space="preserve"> 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</si>
  <si>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</si>
  <si>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01.01.2014.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31.12.2014.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</si>
  <si>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</si>
  <si>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</si>
  <si>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01.01.2014.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31.12.2014.</t>
    </r>
  </si>
  <si>
    <r>
      <t>Datum: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02.03.2015.</t>
    </r>
  </si>
  <si>
    <r>
      <t xml:space="preserve">Datum: </t>
    </r>
    <r>
      <rPr>
        <u val="single"/>
        <sz val="10"/>
        <rFont val="Arial"/>
        <family val="2"/>
      </rPr>
      <t>02.03.2015.</t>
    </r>
  </si>
  <si>
    <r>
      <t>Datum:</t>
    </r>
    <r>
      <rPr>
        <sz val="10"/>
        <rFont val="Cambria"/>
        <family val="1"/>
      </rPr>
      <t xml:space="preserve"> </t>
    </r>
    <r>
      <rPr>
        <u val="single"/>
        <sz val="10"/>
        <rFont val="Cambria"/>
        <family val="1"/>
      </rPr>
      <t>02.03.2015.</t>
    </r>
    <r>
      <rPr>
        <sz val="10"/>
        <rFont val="Cambria"/>
        <family val="1"/>
      </rPr>
      <t xml:space="preserve">                             _________________________________________________                           ____________________________________________</t>
    </r>
  </si>
  <si>
    <r>
      <t>Datum:</t>
    </r>
    <r>
      <rPr>
        <u val="single"/>
        <sz val="10"/>
        <rFont val="Arial"/>
        <family val="2"/>
      </rPr>
      <t>02.03.2015.</t>
    </r>
  </si>
</sst>
</file>

<file path=xl/styles.xml><?xml version="1.0" encoding="utf-8"?>
<styleSheet xmlns="http://schemas.openxmlformats.org/spreadsheetml/2006/main">
  <numFmts count="2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u val="single"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70C0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 applyProtection="1">
      <alignment horizontal="center"/>
      <protection/>
    </xf>
    <xf numFmtId="3" fontId="68" fillId="0" borderId="0" xfId="0" applyNumberFormat="1" applyFont="1" applyAlignment="1" applyProtection="1">
      <alignment/>
      <protection/>
    </xf>
    <xf numFmtId="0" fontId="76" fillId="0" borderId="0" xfId="0" applyFont="1" applyAlignment="1">
      <alignment/>
    </xf>
    <xf numFmtId="3" fontId="77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3" fontId="75" fillId="0" borderId="10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75" fillId="0" borderId="10" xfId="0" applyFont="1" applyBorder="1" applyAlignment="1" applyProtection="1">
      <alignment horizontal="center"/>
      <protection locked="0"/>
    </xf>
    <xf numFmtId="41" fontId="79" fillId="0" borderId="10" xfId="0" applyNumberFormat="1" applyFont="1" applyBorder="1" applyAlignment="1" applyProtection="1">
      <alignment horizontal="right"/>
      <protection locked="0"/>
    </xf>
    <xf numFmtId="0" fontId="77" fillId="0" borderId="10" xfId="0" applyFont="1" applyBorder="1" applyAlignment="1">
      <alignment/>
    </xf>
    <xf numFmtId="41" fontId="77" fillId="0" borderId="10" xfId="0" applyNumberFormat="1" applyFont="1" applyBorder="1" applyAlignment="1" applyProtection="1">
      <alignment horizontal="right"/>
      <protection locked="0"/>
    </xf>
    <xf numFmtId="41" fontId="77" fillId="0" borderId="10" xfId="0" applyNumberFormat="1" applyFont="1" applyFill="1" applyBorder="1" applyAlignment="1" applyProtection="1">
      <alignment horizontal="right"/>
      <protection locked="0"/>
    </xf>
    <xf numFmtId="0" fontId="77" fillId="0" borderId="10" xfId="0" applyFont="1" applyBorder="1" applyAlignment="1">
      <alignment wrapText="1"/>
    </xf>
    <xf numFmtId="0" fontId="79" fillId="0" borderId="10" xfId="0" applyFont="1" applyBorder="1" applyAlignment="1">
      <alignment wrapText="1"/>
    </xf>
    <xf numFmtId="49" fontId="78" fillId="0" borderId="10" xfId="0" applyNumberFormat="1" applyFont="1" applyBorder="1" applyAlignment="1">
      <alignment horizontal="center" wrapText="1"/>
    </xf>
    <xf numFmtId="0" fontId="79" fillId="0" borderId="10" xfId="0" applyFont="1" applyBorder="1" applyAlignment="1">
      <alignment horizontal="left" vertical="center"/>
    </xf>
    <xf numFmtId="0" fontId="75" fillId="0" borderId="10" xfId="0" applyFont="1" applyBorder="1" applyAlignment="1" applyProtection="1">
      <alignment horizontal="center" vertical="center"/>
      <protection locked="0"/>
    </xf>
    <xf numFmtId="41" fontId="79" fillId="0" borderId="10" xfId="0" applyNumberFormat="1" applyFont="1" applyBorder="1" applyAlignment="1" applyProtection="1">
      <alignment horizontal="right" vertical="center"/>
      <protection locked="0"/>
    </xf>
    <xf numFmtId="0" fontId="7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3" fontId="77" fillId="0" borderId="10" xfId="0" applyNumberFormat="1" applyFont="1" applyBorder="1" applyAlignment="1">
      <alignment horizontal="center"/>
    </xf>
    <xf numFmtId="41" fontId="79" fillId="0" borderId="10" xfId="0" applyNumberFormat="1" applyFont="1" applyBorder="1" applyAlignment="1" applyProtection="1">
      <alignment/>
      <protection locked="0"/>
    </xf>
    <xf numFmtId="41" fontId="77" fillId="0" borderId="10" xfId="0" applyNumberFormat="1" applyFont="1" applyBorder="1" applyAlignment="1" applyProtection="1">
      <alignment/>
      <protection locked="0"/>
    </xf>
    <xf numFmtId="41" fontId="77" fillId="0" borderId="10" xfId="0" applyNumberFormat="1" applyFont="1" applyFill="1" applyBorder="1" applyAlignment="1" applyProtection="1">
      <alignment/>
      <protection locked="0"/>
    </xf>
    <xf numFmtId="41" fontId="79" fillId="0" borderId="10" xfId="0" applyNumberFormat="1" applyFont="1" applyFill="1" applyBorder="1" applyAlignment="1" applyProtection="1">
      <alignment/>
      <protection locked="0"/>
    </xf>
    <xf numFmtId="0" fontId="78" fillId="0" borderId="10" xfId="0" applyFont="1" applyBorder="1" applyAlignment="1">
      <alignment horizontal="center" wrapText="1"/>
    </xf>
    <xf numFmtId="3" fontId="78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3" fontId="76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3" fontId="7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7" fillId="0" borderId="0" xfId="0" applyFont="1" applyAlignment="1" applyProtection="1">
      <alignment/>
      <protection/>
    </xf>
    <xf numFmtId="41" fontId="77" fillId="0" borderId="0" xfId="0" applyNumberFormat="1" applyFont="1" applyFill="1" applyAlignment="1" applyProtection="1">
      <alignment/>
      <protection/>
    </xf>
    <xf numFmtId="41" fontId="77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77" fillId="0" borderId="0" xfId="0" applyFont="1" applyAlignment="1" applyProtection="1">
      <alignment/>
      <protection locked="0"/>
    </xf>
    <xf numFmtId="0" fontId="77" fillId="0" borderId="0" xfId="0" applyFont="1" applyAlignment="1">
      <alignment/>
    </xf>
    <xf numFmtId="41" fontId="77" fillId="0" borderId="0" xfId="0" applyNumberFormat="1" applyFont="1" applyFill="1" applyAlignment="1">
      <alignment/>
    </xf>
    <xf numFmtId="41" fontId="77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 applyProtection="1">
      <alignment horizontal="center"/>
      <protection locked="0"/>
    </xf>
    <xf numFmtId="41" fontId="15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Border="1" applyAlignment="1">
      <alignment wrapText="1"/>
    </xf>
    <xf numFmtId="41" fontId="12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174" fontId="12" fillId="0" borderId="10" xfId="0" applyNumberFormat="1" applyFont="1" applyFill="1" applyBorder="1" applyAlignment="1" applyProtection="1">
      <alignment/>
      <protection locked="0"/>
    </xf>
    <xf numFmtId="174" fontId="15" fillId="0" borderId="10" xfId="0" applyNumberFormat="1" applyFont="1" applyFill="1" applyBorder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80" fillId="0" borderId="0" xfId="0" applyFont="1" applyBorder="1" applyAlignment="1" applyProtection="1">
      <alignment vertical="top" wrapText="1"/>
      <protection locked="0"/>
    </xf>
    <xf numFmtId="0" fontId="68" fillId="0" borderId="0" xfId="0" applyFont="1" applyBorder="1" applyAlignment="1" applyProtection="1">
      <alignment vertical="top" wrapText="1"/>
      <protection locked="0"/>
    </xf>
    <xf numFmtId="0" fontId="80" fillId="0" borderId="0" xfId="0" applyFont="1" applyBorder="1" applyAlignment="1">
      <alignment vertical="top" wrapText="1"/>
    </xf>
    <xf numFmtId="41" fontId="68" fillId="0" borderId="0" xfId="0" applyNumberFormat="1" applyFont="1" applyFill="1" applyAlignment="1">
      <alignment/>
    </xf>
    <xf numFmtId="41" fontId="6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0" xfId="57" applyFont="1" applyProtection="1">
      <alignment/>
      <protection/>
    </xf>
    <xf numFmtId="0" fontId="77" fillId="0" borderId="0" xfId="57" applyFont="1">
      <alignment/>
      <protection/>
    </xf>
    <xf numFmtId="0" fontId="77" fillId="0" borderId="0" xfId="57" applyFont="1" applyProtection="1">
      <alignment/>
      <protection locked="0"/>
    </xf>
    <xf numFmtId="3" fontId="77" fillId="0" borderId="0" xfId="57" applyNumberFormat="1" applyFont="1" applyProtection="1">
      <alignment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0" fontId="12" fillId="0" borderId="11" xfId="57" applyFont="1" applyBorder="1" applyAlignment="1">
      <alignment horizontal="center" wrapText="1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0" fontId="12" fillId="0" borderId="14" xfId="57" applyFont="1" applyBorder="1" applyAlignment="1">
      <alignment wrapText="1"/>
      <protection/>
    </xf>
    <xf numFmtId="3" fontId="12" fillId="0" borderId="14" xfId="57" applyNumberFormat="1" applyFont="1" applyBorder="1" applyProtection="1">
      <alignment/>
      <protection locked="0"/>
    </xf>
    <xf numFmtId="172" fontId="12" fillId="0" borderId="14" xfId="57" applyNumberFormat="1" applyFont="1" applyBorder="1" applyProtection="1">
      <alignment/>
      <protection locked="0"/>
    </xf>
    <xf numFmtId="172" fontId="77" fillId="0" borderId="10" xfId="57" applyNumberFormat="1" applyFont="1" applyBorder="1" applyProtection="1">
      <alignment/>
      <protection locked="0"/>
    </xf>
    <xf numFmtId="0" fontId="15" fillId="0" borderId="14" xfId="57" applyFont="1" applyBorder="1" applyAlignment="1">
      <alignment wrapText="1"/>
      <protection/>
    </xf>
    <xf numFmtId="3" fontId="15" fillId="0" borderId="14" xfId="57" applyNumberFormat="1" applyFont="1" applyBorder="1" applyProtection="1">
      <alignment/>
      <protection locked="0"/>
    </xf>
    <xf numFmtId="0" fontId="12" fillId="33" borderId="14" xfId="57" applyFont="1" applyFill="1" applyBorder="1">
      <alignment/>
      <protection/>
    </xf>
    <xf numFmtId="3" fontId="12" fillId="33" borderId="14" xfId="57" applyNumberFormat="1" applyFont="1" applyFill="1" applyBorder="1">
      <alignment/>
      <protection/>
    </xf>
    <xf numFmtId="0" fontId="15" fillId="0" borderId="15" xfId="57" applyFont="1" applyBorder="1" applyAlignment="1">
      <alignment wrapText="1"/>
      <protection/>
    </xf>
    <xf numFmtId="3" fontId="15" fillId="0" borderId="15" xfId="57" applyNumberFormat="1" applyFont="1" applyBorder="1" applyProtection="1">
      <alignment/>
      <protection locked="0"/>
    </xf>
    <xf numFmtId="3" fontId="12" fillId="0" borderId="15" xfId="57" applyNumberFormat="1" applyFont="1" applyBorder="1" applyProtection="1">
      <alignment/>
      <protection locked="0"/>
    </xf>
    <xf numFmtId="3" fontId="15" fillId="0" borderId="14" xfId="57" applyNumberFormat="1" applyFont="1" applyFill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77" fillId="0" borderId="0" xfId="57" applyNumberFormat="1" applyFont="1">
      <alignment/>
      <protection/>
    </xf>
    <xf numFmtId="3" fontId="12" fillId="0" borderId="14" xfId="57" applyNumberFormat="1" applyFont="1" applyFill="1" applyBorder="1" applyProtection="1">
      <alignment/>
      <protection locked="0"/>
    </xf>
    <xf numFmtId="0" fontId="15" fillId="0" borderId="0" xfId="57" applyFont="1" applyBorder="1" applyAlignment="1">
      <alignment wrapText="1"/>
      <protection/>
    </xf>
    <xf numFmtId="3" fontId="15" fillId="0" borderId="0" xfId="57" applyNumberFormat="1" applyFont="1" applyBorder="1" applyProtection="1">
      <alignment/>
      <protection locked="0"/>
    </xf>
    <xf numFmtId="3" fontId="12" fillId="0" borderId="0" xfId="57" applyNumberFormat="1" applyFont="1" applyBorder="1" applyProtection="1">
      <alignment/>
      <protection locked="0"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/>
      <protection/>
    </xf>
    <xf numFmtId="2" fontId="77" fillId="0" borderId="0" xfId="57" applyNumberFormat="1" applyFont="1">
      <alignment/>
      <protection/>
    </xf>
    <xf numFmtId="174" fontId="76" fillId="0" borderId="0" xfId="0" applyNumberFormat="1" applyFont="1" applyAlignment="1">
      <alignment/>
    </xf>
    <xf numFmtId="4" fontId="71" fillId="34" borderId="0" xfId="0" applyNumberFormat="1" applyFont="1" applyFill="1" applyAlignment="1">
      <alignment/>
    </xf>
    <xf numFmtId="4" fontId="77" fillId="0" borderId="0" xfId="57" applyNumberFormat="1" applyFont="1">
      <alignment/>
      <protection/>
    </xf>
    <xf numFmtId="0" fontId="76" fillId="0" borderId="0" xfId="0" applyFont="1" applyBorder="1" applyAlignment="1">
      <alignment/>
    </xf>
    <xf numFmtId="4" fontId="76" fillId="0" borderId="0" xfId="0" applyNumberFormat="1" applyFont="1" applyBorder="1" applyAlignment="1">
      <alignment/>
    </xf>
    <xf numFmtId="173" fontId="46" fillId="0" borderId="16" xfId="57" applyNumberFormat="1" applyFont="1" applyBorder="1" applyProtection="1">
      <alignment/>
      <protection locked="0"/>
    </xf>
    <xf numFmtId="173" fontId="47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6" fillId="0" borderId="16" xfId="57" applyNumberFormat="1" applyFont="1" applyBorder="1" applyAlignment="1">
      <alignment horizontal="center" wrapText="1"/>
      <protection/>
    </xf>
    <xf numFmtId="0" fontId="48" fillId="0" borderId="16" xfId="57" applyFont="1" applyBorder="1" applyAlignment="1">
      <alignment horizontal="center" wrapText="1"/>
      <protection/>
    </xf>
    <xf numFmtId="0" fontId="46" fillId="0" borderId="16" xfId="57" applyFont="1" applyBorder="1" applyAlignment="1">
      <alignment horizontal="center" wrapText="1"/>
      <protection/>
    </xf>
    <xf numFmtId="0" fontId="49" fillId="0" borderId="16" xfId="57" applyFont="1" applyBorder="1" applyAlignment="1">
      <alignment wrapText="1"/>
      <protection/>
    </xf>
    <xf numFmtId="0" fontId="48" fillId="0" borderId="16" xfId="57" applyFont="1" applyBorder="1" applyAlignment="1" applyProtection="1">
      <alignment horizontal="center"/>
      <protection locked="0"/>
    </xf>
    <xf numFmtId="173" fontId="48" fillId="0" borderId="16" xfId="57" applyNumberFormat="1" applyFont="1" applyBorder="1" applyAlignment="1" applyProtection="1">
      <alignment horizontal="center"/>
      <protection locked="0"/>
    </xf>
    <xf numFmtId="0" fontId="50" fillId="0" borderId="16" xfId="57" applyFont="1" applyBorder="1" applyAlignment="1">
      <alignment horizontal="center"/>
      <protection/>
    </xf>
    <xf numFmtId="0" fontId="51" fillId="0" borderId="16" xfId="57" applyFont="1" applyBorder="1">
      <alignment/>
      <protection/>
    </xf>
    <xf numFmtId="0" fontId="52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7" fillId="0" borderId="16" xfId="57" applyFont="1" applyBorder="1" applyAlignment="1">
      <alignment horizontal="right"/>
      <protection/>
    </xf>
    <xf numFmtId="0" fontId="52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52" fillId="0" borderId="16" xfId="57" applyFont="1" applyBorder="1">
      <alignment/>
      <protection/>
    </xf>
    <xf numFmtId="0" fontId="47" fillId="0" borderId="16" xfId="57" applyFont="1" applyBorder="1" applyAlignment="1">
      <alignment horizontal="center"/>
      <protection/>
    </xf>
    <xf numFmtId="0" fontId="51" fillId="0" borderId="16" xfId="57" applyFont="1" applyBorder="1" applyAlignment="1">
      <alignment wrapText="1"/>
      <protection/>
    </xf>
    <xf numFmtId="0" fontId="46" fillId="0" borderId="16" xfId="57" applyFont="1" applyBorder="1" applyAlignment="1">
      <alignment horizontal="center"/>
      <protection/>
    </xf>
    <xf numFmtId="0" fontId="49" fillId="0" borderId="16" xfId="57" applyFont="1" applyBorder="1">
      <alignment/>
      <protection/>
    </xf>
    <xf numFmtId="0" fontId="47" fillId="0" borderId="0" xfId="57" applyFont="1" applyBorder="1">
      <alignment/>
      <protection/>
    </xf>
    <xf numFmtId="173" fontId="47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7" fillId="0" borderId="0" xfId="57" applyFont="1" applyBorder="1" applyAlignment="1" applyProtection="1">
      <alignment horizontal="right"/>
      <protection locked="0"/>
    </xf>
    <xf numFmtId="0" fontId="47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7" fillId="0" borderId="0" xfId="57" applyFont="1" applyBorder="1" applyAlignment="1" applyProtection="1">
      <alignment horizontal="left"/>
      <protection locked="0"/>
    </xf>
    <xf numFmtId="0" fontId="47" fillId="0" borderId="0" xfId="57" applyFont="1" applyBorder="1" applyAlignment="1" applyProtection="1">
      <alignment vertical="top" wrapText="1"/>
      <protection locked="0"/>
    </xf>
    <xf numFmtId="0" fontId="47" fillId="0" borderId="0" xfId="57" applyFont="1" applyBorder="1" applyAlignment="1" applyProtection="1">
      <alignment vertical="top"/>
      <protection locked="0"/>
    </xf>
    <xf numFmtId="0" fontId="7" fillId="0" borderId="17" xfId="60" applyFont="1" applyFill="1" applyBorder="1" applyAlignment="1">
      <alignment horizontal="left" wrapText="1"/>
      <protection/>
    </xf>
    <xf numFmtId="0" fontId="7" fillId="0" borderId="17" xfId="60" applyFont="1" applyFill="1" applyBorder="1" applyAlignment="1">
      <alignment horizontal="right" wrapText="1"/>
      <protection/>
    </xf>
    <xf numFmtId="43" fontId="68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4" fontId="79" fillId="0" borderId="0" xfId="0" applyNumberFormat="1" applyFont="1" applyBorder="1" applyAlignment="1" applyProtection="1">
      <alignment horizontal="right"/>
      <protection locked="0"/>
    </xf>
    <xf numFmtId="4" fontId="77" fillId="0" borderId="0" xfId="0" applyNumberFormat="1" applyFont="1" applyBorder="1" applyAlignment="1" applyProtection="1">
      <alignment horizontal="right"/>
      <protection locked="0"/>
    </xf>
    <xf numFmtId="4" fontId="79" fillId="0" borderId="0" xfId="0" applyNumberFormat="1" applyFont="1" applyFill="1" applyBorder="1" applyAlignment="1" applyProtection="1">
      <alignment horizontal="right"/>
      <protection locked="0"/>
    </xf>
    <xf numFmtId="4" fontId="76" fillId="0" borderId="0" xfId="0" applyNumberFormat="1" applyFont="1" applyFill="1" applyBorder="1" applyAlignment="1">
      <alignment/>
    </xf>
    <xf numFmtId="4" fontId="79" fillId="0" borderId="0" xfId="0" applyNumberFormat="1" applyFont="1" applyBorder="1" applyAlignment="1" applyProtection="1">
      <alignment/>
      <protection locked="0"/>
    </xf>
    <xf numFmtId="4" fontId="77" fillId="0" borderId="0" xfId="0" applyNumberFormat="1" applyFont="1" applyBorder="1" applyAlignment="1" applyProtection="1">
      <alignment/>
      <protection locked="0"/>
    </xf>
    <xf numFmtId="4" fontId="79" fillId="0" borderId="0" xfId="0" applyNumberFormat="1" applyFont="1" applyFill="1" applyBorder="1" applyAlignment="1" applyProtection="1">
      <alignment/>
      <protection locked="0"/>
    </xf>
    <xf numFmtId="4" fontId="77" fillId="0" borderId="0" xfId="0" applyNumberFormat="1" applyFont="1" applyFill="1" applyBorder="1" applyAlignment="1" applyProtection="1">
      <alignment/>
      <protection locked="0"/>
    </xf>
    <xf numFmtId="41" fontId="77" fillId="0" borderId="0" xfId="57" applyNumberFormat="1" applyFont="1">
      <alignment/>
      <protection/>
    </xf>
    <xf numFmtId="41" fontId="79" fillId="0" borderId="0" xfId="57" applyNumberFormat="1" applyFont="1" applyBorder="1" applyAlignment="1" applyProtection="1">
      <alignment horizontal="center" vertical="center"/>
      <protection locked="0"/>
    </xf>
    <xf numFmtId="41" fontId="12" fillId="0" borderId="18" xfId="57" applyNumberFormat="1" applyFont="1" applyBorder="1" applyAlignment="1">
      <alignment horizontal="center" vertical="center" wrapText="1"/>
      <protection/>
    </xf>
    <xf numFmtId="41" fontId="12" fillId="0" borderId="13" xfId="57" applyNumberFormat="1" applyFont="1" applyBorder="1" applyProtection="1">
      <alignment/>
      <protection locked="0"/>
    </xf>
    <xf numFmtId="41" fontId="12" fillId="0" borderId="14" xfId="57" applyNumberFormat="1" applyFont="1" applyBorder="1" applyProtection="1">
      <alignment/>
      <protection locked="0"/>
    </xf>
    <xf numFmtId="41" fontId="15" fillId="0" borderId="14" xfId="57" applyNumberFormat="1" applyFont="1" applyBorder="1" applyProtection="1">
      <alignment/>
      <protection locked="0"/>
    </xf>
    <xf numFmtId="41" fontId="12" fillId="33" borderId="14" xfId="57" applyNumberFormat="1" applyFont="1" applyFill="1" applyBorder="1">
      <alignment/>
      <protection/>
    </xf>
    <xf numFmtId="41" fontId="12" fillId="0" borderId="14" xfId="57" applyNumberFormat="1" applyFont="1" applyFill="1" applyBorder="1" applyProtection="1">
      <alignment/>
      <protection locked="0"/>
    </xf>
    <xf numFmtId="41" fontId="15" fillId="0" borderId="0" xfId="57" applyNumberFormat="1" applyFont="1" applyBorder="1" applyProtection="1">
      <alignment/>
      <protection locked="0"/>
    </xf>
    <xf numFmtId="173" fontId="47" fillId="0" borderId="16" xfId="57" applyNumberFormat="1" applyFont="1" applyFill="1" applyBorder="1" applyProtection="1">
      <alignment/>
      <protection locked="0"/>
    </xf>
    <xf numFmtId="173" fontId="46" fillId="0" borderId="16" xfId="57" applyNumberFormat="1" applyFont="1" applyFill="1" applyBorder="1" applyProtection="1">
      <alignment/>
      <protection locked="0"/>
    </xf>
    <xf numFmtId="0" fontId="7" fillId="35" borderId="19" xfId="64" applyFont="1" applyFill="1" applyBorder="1" applyAlignment="1">
      <alignment horizontal="center"/>
      <protection/>
    </xf>
    <xf numFmtId="0" fontId="7" fillId="0" borderId="17" xfId="64" applyFont="1" applyFill="1" applyBorder="1" applyAlignment="1">
      <alignment horizontal="left" wrapText="1"/>
      <protection/>
    </xf>
    <xf numFmtId="0" fontId="7" fillId="0" borderId="17" xfId="64" applyFont="1" applyFill="1" applyBorder="1" applyAlignment="1">
      <alignment horizontal="right" wrapText="1"/>
      <protection/>
    </xf>
    <xf numFmtId="0" fontId="7" fillId="9" borderId="17" xfId="64" applyFont="1" applyFill="1" applyBorder="1" applyAlignment="1">
      <alignment horizontal="left" wrapText="1"/>
      <protection/>
    </xf>
    <xf numFmtId="0" fontId="7" fillId="9" borderId="17" xfId="64" applyFont="1" applyFill="1" applyBorder="1" applyAlignment="1">
      <alignment horizontal="right" wrapText="1"/>
      <protection/>
    </xf>
    <xf numFmtId="0" fontId="7" fillId="5" borderId="17" xfId="64" applyFont="1" applyFill="1" applyBorder="1" applyAlignment="1">
      <alignment horizontal="left" wrapText="1"/>
      <protection/>
    </xf>
    <xf numFmtId="0" fontId="7" fillId="5" borderId="17" xfId="64" applyFont="1" applyFill="1" applyBorder="1" applyAlignment="1">
      <alignment horizontal="right" wrapText="1"/>
      <protection/>
    </xf>
    <xf numFmtId="0" fontId="7" fillId="8" borderId="17" xfId="64" applyFont="1" applyFill="1" applyBorder="1" applyAlignment="1">
      <alignment horizontal="left" wrapText="1"/>
      <protection/>
    </xf>
    <xf numFmtId="0" fontId="7" fillId="8" borderId="17" xfId="64" applyFont="1" applyFill="1" applyBorder="1" applyAlignment="1">
      <alignment horizontal="right" wrapText="1"/>
      <protection/>
    </xf>
    <xf numFmtId="0" fontId="7" fillId="3" borderId="17" xfId="64" applyFont="1" applyFill="1" applyBorder="1" applyAlignment="1">
      <alignment horizontal="left" wrapText="1"/>
      <protection/>
    </xf>
    <xf numFmtId="0" fontId="7" fillId="3" borderId="17" xfId="64" applyFont="1" applyFill="1" applyBorder="1" applyAlignment="1">
      <alignment horizontal="right" wrapText="1"/>
      <protection/>
    </xf>
    <xf numFmtId="0" fontId="7" fillId="16" borderId="17" xfId="64" applyFont="1" applyFill="1" applyBorder="1" applyAlignment="1">
      <alignment horizontal="left" wrapText="1"/>
      <protection/>
    </xf>
    <xf numFmtId="0" fontId="7" fillId="16" borderId="17" xfId="64" applyFont="1" applyFill="1" applyBorder="1" applyAlignment="1">
      <alignment horizontal="right" wrapText="1"/>
      <protection/>
    </xf>
    <xf numFmtId="0" fontId="7" fillId="17" borderId="17" xfId="64" applyFont="1" applyFill="1" applyBorder="1" applyAlignment="1">
      <alignment horizontal="left" wrapText="1"/>
      <protection/>
    </xf>
    <xf numFmtId="0" fontId="7" fillId="17" borderId="17" xfId="64" applyFont="1" applyFill="1" applyBorder="1" applyAlignment="1">
      <alignment horizontal="right" wrapText="1"/>
      <protection/>
    </xf>
    <xf numFmtId="0" fontId="7" fillId="18" borderId="17" xfId="64" applyFont="1" applyFill="1" applyBorder="1" applyAlignment="1">
      <alignment horizontal="left" wrapText="1"/>
      <protection/>
    </xf>
    <xf numFmtId="0" fontId="7" fillId="18" borderId="17" xfId="64" applyFont="1" applyFill="1" applyBorder="1" applyAlignment="1">
      <alignment horizontal="right" wrapText="1"/>
      <protection/>
    </xf>
    <xf numFmtId="0" fontId="7" fillId="13" borderId="17" xfId="64" applyFont="1" applyFill="1" applyBorder="1" applyAlignment="1">
      <alignment horizontal="left" wrapText="1"/>
      <protection/>
    </xf>
    <xf numFmtId="0" fontId="7" fillId="13" borderId="17" xfId="64" applyFont="1" applyFill="1" applyBorder="1" applyAlignment="1">
      <alignment horizontal="right" wrapText="1"/>
      <protection/>
    </xf>
    <xf numFmtId="0" fontId="8" fillId="17" borderId="17" xfId="64" applyFont="1" applyFill="1" applyBorder="1" applyAlignment="1">
      <alignment horizontal="left" wrapText="1"/>
      <protection/>
    </xf>
    <xf numFmtId="0" fontId="8" fillId="17" borderId="17" xfId="64" applyFont="1" applyFill="1" applyBorder="1" applyAlignment="1">
      <alignment horizontal="right" wrapText="1"/>
      <protection/>
    </xf>
    <xf numFmtId="0" fontId="7" fillId="34" borderId="17" xfId="64" applyFont="1" applyFill="1" applyBorder="1" applyAlignment="1">
      <alignment horizontal="left" wrapText="1"/>
      <protection/>
    </xf>
    <xf numFmtId="0" fontId="7" fillId="34" borderId="17" xfId="64" applyFont="1" applyFill="1" applyBorder="1" applyAlignment="1">
      <alignment horizontal="right" wrapText="1"/>
      <protection/>
    </xf>
    <xf numFmtId="0" fontId="7" fillId="36" borderId="17" xfId="64" applyFont="1" applyFill="1" applyBorder="1" applyAlignment="1">
      <alignment horizontal="left" wrapText="1"/>
      <protection/>
    </xf>
    <xf numFmtId="0" fontId="7" fillId="36" borderId="17" xfId="64" applyFont="1" applyFill="1" applyBorder="1" applyAlignment="1">
      <alignment horizontal="right" wrapText="1"/>
      <protection/>
    </xf>
    <xf numFmtId="0" fontId="7" fillId="11" borderId="17" xfId="64" applyFont="1" applyFill="1" applyBorder="1" applyAlignment="1">
      <alignment horizontal="left" wrapText="1"/>
      <protection/>
    </xf>
    <xf numFmtId="0" fontId="7" fillId="11" borderId="17" xfId="64" applyFont="1" applyFill="1" applyBorder="1" applyAlignment="1">
      <alignment horizontal="right" wrapText="1"/>
      <protection/>
    </xf>
    <xf numFmtId="0" fontId="7" fillId="37" borderId="17" xfId="64" applyFont="1" applyFill="1" applyBorder="1" applyAlignment="1">
      <alignment horizontal="left" wrapText="1"/>
      <protection/>
    </xf>
    <xf numFmtId="0" fontId="7" fillId="37" borderId="17" xfId="64" applyFont="1" applyFill="1" applyBorder="1" applyAlignment="1">
      <alignment horizontal="right" wrapText="1"/>
      <protection/>
    </xf>
    <xf numFmtId="0" fontId="7" fillId="38" borderId="17" xfId="64" applyFont="1" applyFill="1" applyBorder="1" applyAlignment="1">
      <alignment horizontal="left" wrapText="1"/>
      <protection/>
    </xf>
    <xf numFmtId="0" fontId="7" fillId="38" borderId="17" xfId="64" applyFont="1" applyFill="1" applyBorder="1" applyAlignment="1">
      <alignment horizontal="right" wrapText="1"/>
      <protection/>
    </xf>
    <xf numFmtId="0" fontId="7" fillId="19" borderId="17" xfId="64" applyFont="1" applyFill="1" applyBorder="1" applyAlignment="1">
      <alignment horizontal="left" wrapText="1"/>
      <protection/>
    </xf>
    <xf numFmtId="0" fontId="7" fillId="19" borderId="17" xfId="64" applyFont="1" applyFill="1" applyBorder="1" applyAlignment="1">
      <alignment horizontal="right" wrapText="1"/>
      <protection/>
    </xf>
    <xf numFmtId="0" fontId="7" fillId="12" borderId="17" xfId="64" applyFont="1" applyFill="1" applyBorder="1" applyAlignment="1">
      <alignment horizontal="left" wrapText="1"/>
      <protection/>
    </xf>
    <xf numFmtId="0" fontId="7" fillId="12" borderId="17" xfId="64" applyFont="1" applyFill="1" applyBorder="1" applyAlignment="1">
      <alignment horizontal="right" wrapText="1"/>
      <protection/>
    </xf>
    <xf numFmtId="0" fontId="7" fillId="15" borderId="17" xfId="64" applyFont="1" applyFill="1" applyBorder="1" applyAlignment="1">
      <alignment horizontal="left" wrapText="1"/>
      <protection/>
    </xf>
    <xf numFmtId="0" fontId="7" fillId="15" borderId="17" xfId="64" applyFont="1" applyFill="1" applyBorder="1" applyAlignment="1">
      <alignment horizontal="right" wrapText="1"/>
      <protection/>
    </xf>
    <xf numFmtId="0" fontId="7" fillId="39" borderId="17" xfId="64" applyFont="1" applyFill="1" applyBorder="1" applyAlignment="1">
      <alignment horizontal="left" wrapText="1"/>
      <protection/>
    </xf>
    <xf numFmtId="0" fontId="7" fillId="39" borderId="17" xfId="64" applyFont="1" applyFill="1" applyBorder="1" applyAlignment="1">
      <alignment horizontal="right" wrapText="1"/>
      <protection/>
    </xf>
    <xf numFmtId="0" fontId="7" fillId="40" borderId="17" xfId="64" applyFont="1" applyFill="1" applyBorder="1" applyAlignment="1">
      <alignment horizontal="left" wrapText="1"/>
      <protection/>
    </xf>
    <xf numFmtId="0" fontId="7" fillId="40" borderId="17" xfId="64" applyFont="1" applyFill="1" applyBorder="1" applyAlignment="1">
      <alignment horizontal="right" wrapText="1"/>
      <protection/>
    </xf>
    <xf numFmtId="0" fontId="7" fillId="35" borderId="19" xfId="63" applyFont="1" applyFill="1" applyBorder="1" applyAlignment="1">
      <alignment horizontal="center"/>
      <protection/>
    </xf>
    <xf numFmtId="0" fontId="7" fillId="35" borderId="19" xfId="61" applyFont="1" applyFill="1" applyBorder="1" applyAlignment="1">
      <alignment horizontal="center"/>
      <protection/>
    </xf>
    <xf numFmtId="0" fontId="7" fillId="0" borderId="17" xfId="61" applyFont="1" applyFill="1" applyBorder="1" applyAlignment="1">
      <alignment horizontal="left" wrapText="1"/>
      <protection/>
    </xf>
    <xf numFmtId="0" fontId="7" fillId="0" borderId="17" xfId="61" applyFont="1" applyFill="1" applyBorder="1" applyAlignment="1">
      <alignment horizontal="right" wrapText="1"/>
      <protection/>
    </xf>
    <xf numFmtId="0" fontId="7" fillId="35" borderId="19" xfId="62" applyFont="1" applyFill="1" applyBorder="1" applyAlignment="1">
      <alignment horizontal="center"/>
      <protection/>
    </xf>
    <xf numFmtId="0" fontId="7" fillId="0" borderId="17" xfId="62" applyFont="1" applyFill="1" applyBorder="1" applyAlignment="1">
      <alignment horizontal="left" wrapText="1"/>
      <protection/>
    </xf>
    <xf numFmtId="0" fontId="7" fillId="0" borderId="17" xfId="62" applyFont="1" applyFill="1" applyBorder="1" applyAlignment="1">
      <alignment horizontal="right" wrapText="1"/>
      <protection/>
    </xf>
    <xf numFmtId="0" fontId="7" fillId="41" borderId="17" xfId="64" applyFont="1" applyFill="1" applyBorder="1" applyAlignment="1">
      <alignment horizontal="left" wrapText="1"/>
      <protection/>
    </xf>
    <xf numFmtId="0" fontId="7" fillId="41" borderId="17" xfId="64" applyFont="1" applyFill="1" applyBorder="1" applyAlignment="1">
      <alignment horizontal="right" wrapText="1"/>
      <protection/>
    </xf>
    <xf numFmtId="0" fontId="7" fillId="41" borderId="17" xfId="61" applyFont="1" applyFill="1" applyBorder="1" applyAlignment="1">
      <alignment horizontal="left" wrapText="1"/>
      <protection/>
    </xf>
    <xf numFmtId="0" fontId="7" fillId="41" borderId="17" xfId="61" applyFont="1" applyFill="1" applyBorder="1" applyAlignment="1">
      <alignment horizontal="right" wrapText="1"/>
      <protection/>
    </xf>
    <xf numFmtId="4" fontId="71" fillId="41" borderId="0" xfId="0" applyNumberFormat="1" applyFont="1" applyFill="1" applyAlignment="1">
      <alignment/>
    </xf>
    <xf numFmtId="0" fontId="7" fillId="34" borderId="17" xfId="63" applyFont="1" applyFill="1" applyBorder="1" applyAlignment="1">
      <alignment horizontal="left" wrapText="1"/>
      <protection/>
    </xf>
    <xf numFmtId="0" fontId="7" fillId="34" borderId="17" xfId="63" applyFont="1" applyFill="1" applyBorder="1" applyAlignment="1">
      <alignment horizontal="right" wrapText="1"/>
      <protection/>
    </xf>
    <xf numFmtId="0" fontId="7" fillId="9" borderId="17" xfId="63" applyFont="1" applyFill="1" applyBorder="1" applyAlignment="1">
      <alignment horizontal="left" wrapText="1"/>
      <protection/>
    </xf>
    <xf numFmtId="0" fontId="7" fillId="9" borderId="17" xfId="63" applyFont="1" applyFill="1" applyBorder="1" applyAlignment="1">
      <alignment horizontal="right" wrapText="1"/>
      <protection/>
    </xf>
    <xf numFmtId="0" fontId="7" fillId="12" borderId="17" xfId="63" applyFont="1" applyFill="1" applyBorder="1" applyAlignment="1">
      <alignment horizontal="left" wrapText="1"/>
      <protection/>
    </xf>
    <xf numFmtId="0" fontId="7" fillId="12" borderId="17" xfId="63" applyFont="1" applyFill="1" applyBorder="1" applyAlignment="1">
      <alignment horizontal="right" wrapText="1"/>
      <protection/>
    </xf>
    <xf numFmtId="0" fontId="7" fillId="19" borderId="17" xfId="63" applyFont="1" applyFill="1" applyBorder="1" applyAlignment="1">
      <alignment horizontal="left" wrapText="1"/>
      <protection/>
    </xf>
    <xf numFmtId="0" fontId="7" fillId="19" borderId="17" xfId="63" applyFont="1" applyFill="1" applyBorder="1" applyAlignment="1">
      <alignment horizontal="right" wrapText="1"/>
      <protection/>
    </xf>
    <xf numFmtId="0" fontId="7" fillId="36" borderId="17" xfId="63" applyFont="1" applyFill="1" applyBorder="1" applyAlignment="1">
      <alignment horizontal="left" wrapText="1"/>
      <protection/>
    </xf>
    <xf numFmtId="0" fontId="7" fillId="36" borderId="17" xfId="63" applyFont="1" applyFill="1" applyBorder="1" applyAlignment="1">
      <alignment horizontal="right" wrapText="1"/>
      <protection/>
    </xf>
    <xf numFmtId="0" fontId="7" fillId="13" borderId="17" xfId="63" applyFont="1" applyFill="1" applyBorder="1" applyAlignment="1">
      <alignment horizontal="left" wrapText="1"/>
      <protection/>
    </xf>
    <xf numFmtId="0" fontId="7" fillId="13" borderId="17" xfId="63" applyFont="1" applyFill="1" applyBorder="1" applyAlignment="1">
      <alignment horizontal="right" wrapText="1"/>
      <protection/>
    </xf>
    <xf numFmtId="0" fontId="7" fillId="11" borderId="17" xfId="63" applyFont="1" applyFill="1" applyBorder="1" applyAlignment="1">
      <alignment horizontal="left" wrapText="1"/>
      <protection/>
    </xf>
    <xf numFmtId="0" fontId="7" fillId="11" borderId="17" xfId="63" applyFont="1" applyFill="1" applyBorder="1" applyAlignment="1">
      <alignment horizontal="right" wrapText="1"/>
      <protection/>
    </xf>
    <xf numFmtId="0" fontId="7" fillId="18" borderId="17" xfId="63" applyFont="1" applyFill="1" applyBorder="1" applyAlignment="1">
      <alignment horizontal="left" wrapText="1"/>
      <protection/>
    </xf>
    <xf numFmtId="0" fontId="7" fillId="18" borderId="17" xfId="63" applyFont="1" applyFill="1" applyBorder="1" applyAlignment="1">
      <alignment horizontal="right" wrapText="1"/>
      <protection/>
    </xf>
    <xf numFmtId="0" fontId="7" fillId="42" borderId="17" xfId="63" applyFont="1" applyFill="1" applyBorder="1" applyAlignment="1">
      <alignment horizontal="left" wrapText="1"/>
      <protection/>
    </xf>
    <xf numFmtId="0" fontId="7" fillId="42" borderId="17" xfId="63" applyFont="1" applyFill="1" applyBorder="1" applyAlignment="1">
      <alignment horizontal="right" wrapText="1"/>
      <protection/>
    </xf>
    <xf numFmtId="0" fontId="7" fillId="3" borderId="17" xfId="63" applyFont="1" applyFill="1" applyBorder="1" applyAlignment="1">
      <alignment horizontal="left" wrapText="1"/>
      <protection/>
    </xf>
    <xf numFmtId="0" fontId="7" fillId="3" borderId="17" xfId="63" applyFont="1" applyFill="1" applyBorder="1" applyAlignment="1">
      <alignment horizontal="right" wrapText="1"/>
      <protection/>
    </xf>
    <xf numFmtId="0" fontId="7" fillId="43" borderId="17" xfId="64" applyFont="1" applyFill="1" applyBorder="1" applyAlignment="1">
      <alignment horizontal="left" wrapText="1"/>
      <protection/>
    </xf>
    <xf numFmtId="0" fontId="7" fillId="43" borderId="17" xfId="64" applyFont="1" applyFill="1" applyBorder="1" applyAlignment="1">
      <alignment horizontal="right" wrapText="1"/>
      <protection/>
    </xf>
    <xf numFmtId="0" fontId="7" fillId="0" borderId="20" xfId="64" applyFont="1" applyFill="1" applyBorder="1" applyAlignment="1">
      <alignment horizontal="right" wrapText="1"/>
      <protection/>
    </xf>
    <xf numFmtId="49" fontId="81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3" fontId="77" fillId="0" borderId="14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3" fontId="75" fillId="0" borderId="14" xfId="0" applyNumberFormat="1" applyFont="1" applyBorder="1" applyAlignment="1">
      <alignment horizontal="center"/>
    </xf>
    <xf numFmtId="49" fontId="78" fillId="0" borderId="14" xfId="0" applyNumberFormat="1" applyFont="1" applyBorder="1" applyAlignment="1">
      <alignment horizontal="center"/>
    </xf>
    <xf numFmtId="0" fontId="79" fillId="0" borderId="14" xfId="0" applyFont="1" applyBorder="1" applyAlignment="1">
      <alignment/>
    </xf>
    <xf numFmtId="0" fontId="75" fillId="0" borderId="14" xfId="0" applyFont="1" applyBorder="1" applyAlignment="1" applyProtection="1">
      <alignment horizontal="center"/>
      <protection locked="0"/>
    </xf>
    <xf numFmtId="41" fontId="79" fillId="0" borderId="14" xfId="0" applyNumberFormat="1" applyFont="1" applyBorder="1" applyAlignment="1" applyProtection="1">
      <alignment horizontal="right"/>
      <protection locked="0"/>
    </xf>
    <xf numFmtId="0" fontId="77" fillId="0" borderId="14" xfId="0" applyFont="1" applyBorder="1" applyAlignment="1">
      <alignment/>
    </xf>
    <xf numFmtId="41" fontId="77" fillId="0" borderId="14" xfId="0" applyNumberFormat="1" applyFont="1" applyBorder="1" applyAlignment="1" applyProtection="1">
      <alignment horizontal="right"/>
      <protection locked="0"/>
    </xf>
    <xf numFmtId="41" fontId="77" fillId="0" borderId="14" xfId="0" applyNumberFormat="1" applyFont="1" applyFill="1" applyBorder="1" applyAlignment="1" applyProtection="1">
      <alignment horizontal="right"/>
      <protection locked="0"/>
    </xf>
    <xf numFmtId="0" fontId="77" fillId="0" borderId="14" xfId="0" applyFont="1" applyBorder="1" applyAlignment="1">
      <alignment wrapText="1"/>
    </xf>
    <xf numFmtId="0" fontId="79" fillId="0" borderId="14" xfId="0" applyFont="1" applyBorder="1" applyAlignment="1">
      <alignment wrapText="1"/>
    </xf>
    <xf numFmtId="49" fontId="78" fillId="0" borderId="14" xfId="0" applyNumberFormat="1" applyFont="1" applyBorder="1" applyAlignment="1">
      <alignment horizontal="center" wrapText="1"/>
    </xf>
    <xf numFmtId="49" fontId="81" fillId="0" borderId="14" xfId="0" applyNumberFormat="1" applyFont="1" applyBorder="1" applyAlignment="1">
      <alignment horizontal="center" wrapText="1"/>
    </xf>
    <xf numFmtId="0" fontId="79" fillId="0" borderId="14" xfId="0" applyFont="1" applyBorder="1" applyAlignment="1">
      <alignment horizontal="left" vertical="center"/>
    </xf>
    <xf numFmtId="0" fontId="75" fillId="0" borderId="14" xfId="0" applyFont="1" applyBorder="1" applyAlignment="1" applyProtection="1">
      <alignment horizontal="center" vertical="center"/>
      <protection locked="0"/>
    </xf>
    <xf numFmtId="41" fontId="79" fillId="0" borderId="14" xfId="0" applyNumberFormat="1" applyFont="1" applyBorder="1" applyAlignment="1" applyProtection="1">
      <alignment horizontal="right" vertical="center"/>
      <protection locked="0"/>
    </xf>
    <xf numFmtId="0" fontId="78" fillId="0" borderId="14" xfId="0" applyFont="1" applyBorder="1" applyAlignment="1">
      <alignment horizontal="center"/>
    </xf>
    <xf numFmtId="41" fontId="79" fillId="0" borderId="14" xfId="0" applyNumberFormat="1" applyFont="1" applyBorder="1" applyAlignment="1" applyProtection="1">
      <alignment/>
      <protection locked="0"/>
    </xf>
    <xf numFmtId="41" fontId="77" fillId="0" borderId="14" xfId="0" applyNumberFormat="1" applyFont="1" applyFill="1" applyBorder="1" applyAlignment="1" applyProtection="1">
      <alignment/>
      <protection locked="0"/>
    </xf>
    <xf numFmtId="41" fontId="77" fillId="0" borderId="14" xfId="0" applyNumberFormat="1" applyFont="1" applyBorder="1" applyAlignment="1" applyProtection="1">
      <alignment/>
      <protection locked="0"/>
    </xf>
    <xf numFmtId="41" fontId="79" fillId="0" borderId="14" xfId="0" applyNumberFormat="1" applyFont="1" applyFill="1" applyBorder="1" applyAlignment="1" applyProtection="1">
      <alignment/>
      <protection locked="0"/>
    </xf>
    <xf numFmtId="0" fontId="78" fillId="0" borderId="14" xfId="0" applyFont="1" applyBorder="1" applyAlignment="1">
      <alignment horizontal="center" wrapText="1"/>
    </xf>
    <xf numFmtId="3" fontId="78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6" fillId="0" borderId="14" xfId="0" applyFont="1" applyBorder="1" applyAlignment="1" applyProtection="1">
      <alignment horizontal="center"/>
      <protection locked="0"/>
    </xf>
    <xf numFmtId="41" fontId="15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Border="1" applyAlignment="1">
      <alignment wrapText="1"/>
    </xf>
    <xf numFmtId="41" fontId="12" fillId="0" borderId="14" xfId="0" applyNumberFormat="1" applyFont="1" applyFill="1" applyBorder="1" applyAlignment="1" applyProtection="1">
      <alignment/>
      <protection locked="0"/>
    </xf>
    <xf numFmtId="0" fontId="15" fillId="0" borderId="14" xfId="0" applyFont="1" applyBorder="1" applyAlignment="1">
      <alignment horizontal="center"/>
    </xf>
    <xf numFmtId="174" fontId="12" fillId="0" borderId="14" xfId="0" applyNumberFormat="1" applyFont="1" applyFill="1" applyBorder="1" applyAlignment="1" applyProtection="1">
      <alignment/>
      <protection locked="0"/>
    </xf>
    <xf numFmtId="174" fontId="15" fillId="0" borderId="14" xfId="0" applyNumberFormat="1" applyFont="1" applyFill="1" applyBorder="1" applyAlignment="1" applyProtection="1">
      <alignment/>
      <protection locked="0"/>
    </xf>
    <xf numFmtId="49" fontId="78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wrapText="1"/>
    </xf>
    <xf numFmtId="0" fontId="16" fillId="0" borderId="14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>
      <alignment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5" fillId="0" borderId="14" xfId="0" applyNumberFormat="1" applyFont="1" applyFill="1" applyBorder="1" applyAlignment="1">
      <alignment horizontal="center"/>
    </xf>
    <xf numFmtId="3" fontId="77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2" fillId="0" borderId="0" xfId="0" applyNumberFormat="1" applyFont="1" applyFill="1" applyBorder="1" applyAlignment="1">
      <alignment horizontal="right"/>
    </xf>
    <xf numFmtId="0" fontId="48" fillId="0" borderId="16" xfId="57" applyFont="1" applyBorder="1" applyAlignment="1">
      <alignment horizontal="center" wrapText="1"/>
      <protection/>
    </xf>
    <xf numFmtId="173" fontId="46" fillId="0" borderId="16" xfId="57" applyNumberFormat="1" applyFont="1" applyBorder="1" applyAlignment="1">
      <alignment horizontal="center" wrapText="1"/>
      <protection/>
    </xf>
    <xf numFmtId="0" fontId="46" fillId="0" borderId="16" xfId="57" applyFont="1" applyBorder="1" applyAlignment="1">
      <alignment horizontal="center" wrapText="1"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6" fillId="0" borderId="16" xfId="57" applyNumberFormat="1" applyFont="1" applyFill="1" applyBorder="1" applyAlignment="1">
      <alignment horizontal="center" wrapText="1"/>
      <protection/>
    </xf>
    <xf numFmtId="0" fontId="48" fillId="0" borderId="16" xfId="57" applyFont="1" applyFill="1" applyBorder="1" applyAlignment="1">
      <alignment horizontal="center" wrapText="1"/>
      <protection/>
    </xf>
    <xf numFmtId="173" fontId="48" fillId="0" borderId="16" xfId="57" applyNumberFormat="1" applyFont="1" applyFill="1" applyBorder="1" applyAlignment="1" applyProtection="1">
      <alignment horizontal="center"/>
      <protection locked="0"/>
    </xf>
    <xf numFmtId="173" fontId="47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3" fontId="68" fillId="0" borderId="0" xfId="0" applyNumberFormat="1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7" fillId="0" borderId="0" xfId="0" applyFont="1" applyAlignment="1" applyProtection="1">
      <alignment horizontal="left"/>
      <protection locked="0"/>
    </xf>
    <xf numFmtId="0" fontId="7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3" fontId="78" fillId="0" borderId="22" xfId="0" applyNumberFormat="1" applyFont="1" applyBorder="1" applyAlignment="1">
      <alignment horizontal="center" vertical="center" shrinkToFit="1"/>
    </xf>
    <xf numFmtId="3" fontId="78" fillId="0" borderId="23" xfId="0" applyNumberFormat="1" applyFont="1" applyBorder="1" applyAlignment="1">
      <alignment horizontal="center" vertical="center" shrinkToFit="1"/>
    </xf>
    <xf numFmtId="3" fontId="77" fillId="0" borderId="10" xfId="0" applyNumberFormat="1" applyFont="1" applyBorder="1" applyAlignment="1">
      <alignment horizontal="center" vertical="center"/>
    </xf>
    <xf numFmtId="0" fontId="68" fillId="0" borderId="0" xfId="0" applyFont="1" applyAlignment="1" applyProtection="1">
      <alignment horizontal="left"/>
      <protection locked="0"/>
    </xf>
    <xf numFmtId="0" fontId="82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/>
    </xf>
    <xf numFmtId="0" fontId="77" fillId="0" borderId="2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24" xfId="0" applyFont="1" applyBorder="1" applyAlignment="1" applyProtection="1">
      <alignment horizontal="center"/>
      <protection locked="0"/>
    </xf>
    <xf numFmtId="173" fontId="46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71" fillId="0" borderId="16" xfId="57" applyFont="1" applyBorder="1" applyAlignment="1">
      <alignment horizontal="center"/>
      <protection/>
    </xf>
    <xf numFmtId="0" fontId="71" fillId="0" borderId="16" xfId="57" applyFont="1" applyBorder="1" applyAlignment="1" applyProtection="1">
      <alignment horizontal="center"/>
      <protection locked="0"/>
    </xf>
    <xf numFmtId="0" fontId="46" fillId="0" borderId="16" xfId="57" applyFont="1" applyBorder="1" applyAlignment="1">
      <alignment horizontal="center" wrapText="1"/>
      <protection/>
    </xf>
    <xf numFmtId="0" fontId="48" fillId="0" borderId="16" xfId="57" applyFont="1" applyBorder="1" applyAlignment="1">
      <alignment horizontal="center" wrapText="1"/>
      <protection/>
    </xf>
    <xf numFmtId="0" fontId="77" fillId="0" borderId="0" xfId="57" applyFont="1" applyAlignment="1" applyProtection="1">
      <alignment horizontal="left"/>
      <protection locked="0"/>
    </xf>
    <xf numFmtId="0" fontId="79" fillId="0" borderId="0" xfId="57" applyFont="1" applyAlignment="1">
      <alignment horizontal="center"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0" fontId="77" fillId="0" borderId="25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77" fillId="0" borderId="14" xfId="0" applyFont="1" applyBorder="1" applyAlignment="1">
      <alignment horizontal="center"/>
    </xf>
    <xf numFmtId="0" fontId="77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3" fontId="78" fillId="0" borderId="14" xfId="0" applyNumberFormat="1" applyFont="1" applyBorder="1" applyAlignment="1">
      <alignment horizontal="center" vertical="center" shrinkToFit="1"/>
    </xf>
    <xf numFmtId="3" fontId="77" fillId="0" borderId="14" xfId="0" applyNumberFormat="1" applyFont="1" applyBorder="1" applyAlignment="1">
      <alignment horizontal="center" vertical="center"/>
    </xf>
    <xf numFmtId="0" fontId="79" fillId="0" borderId="0" xfId="0" applyFont="1" applyBorder="1" applyAlignment="1" applyProtection="1">
      <alignment horizont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_produkcija" xfId="60"/>
    <cellStyle name="Normal_produkcija_1" xfId="61"/>
    <cellStyle name="Normal_stete_1" xfId="62"/>
    <cellStyle name="Normal_uprava_1" xfId="63"/>
    <cellStyle name="Normal_zl 30.09." xfId="64"/>
    <cellStyle name="Normalan_konacni ZL 30.09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I111"/>
  <sheetViews>
    <sheetView workbookViewId="0" topLeftCell="A64">
      <selection activeCell="D75" sqref="D75"/>
    </sheetView>
  </sheetViews>
  <sheetFormatPr defaultColWidth="8.8515625" defaultRowHeight="15"/>
  <cols>
    <col min="1" max="1" width="22.7109375" style="4" customWidth="1"/>
    <col min="2" max="2" width="71.7109375" style="7" customWidth="1"/>
    <col min="3" max="3" width="5.7109375" style="33" customWidth="1"/>
    <col min="4" max="5" width="17.28125" style="34" customWidth="1"/>
    <col min="6" max="6" width="16.28125" style="138" customWidth="1"/>
    <col min="7" max="7" width="12.7109375" style="7" customWidth="1"/>
    <col min="8" max="8" width="10.7109375" style="7" customWidth="1"/>
    <col min="9" max="16384" width="8.8515625" style="7" customWidth="1"/>
  </cols>
  <sheetData>
    <row r="1" spans="1:5" ht="12.75">
      <c r="A1" s="300" t="s">
        <v>1941</v>
      </c>
      <c r="B1" s="300"/>
      <c r="C1" s="5"/>
      <c r="D1" s="6" t="s">
        <v>341</v>
      </c>
      <c r="E1" s="6"/>
    </row>
    <row r="2" spans="1:5" ht="12.75">
      <c r="A2" s="300" t="s">
        <v>1942</v>
      </c>
      <c r="B2" s="300"/>
      <c r="C2" s="5"/>
      <c r="D2" s="6" t="s">
        <v>342</v>
      </c>
      <c r="E2" s="6"/>
    </row>
    <row r="3" spans="1:5" ht="16.5" customHeight="1">
      <c r="A3" s="301" t="s">
        <v>177</v>
      </c>
      <c r="B3" s="301"/>
      <c r="C3" s="301"/>
      <c r="D3" s="301"/>
      <c r="E3" s="301"/>
    </row>
    <row r="4" spans="1:5" ht="16.5" customHeight="1">
      <c r="A4" s="302" t="s">
        <v>2535</v>
      </c>
      <c r="B4" s="302"/>
      <c r="C4" s="302"/>
      <c r="D4" s="302"/>
      <c r="E4" s="302"/>
    </row>
    <row r="5" spans="1:5" ht="16.5" customHeight="1">
      <c r="A5" s="303" t="s">
        <v>58</v>
      </c>
      <c r="B5" s="303"/>
      <c r="C5" s="303"/>
      <c r="D5" s="303"/>
      <c r="E5" s="303"/>
    </row>
    <row r="6" spans="1:5" ht="12" customHeight="1">
      <c r="A6" s="304" t="s">
        <v>59</v>
      </c>
      <c r="B6" s="295" t="s">
        <v>0</v>
      </c>
      <c r="C6" s="297" t="s">
        <v>324</v>
      </c>
      <c r="D6" s="299" t="s">
        <v>325</v>
      </c>
      <c r="E6" s="299"/>
    </row>
    <row r="7" spans="1:7" ht="20.25" customHeight="1">
      <c r="A7" s="305"/>
      <c r="B7" s="295"/>
      <c r="C7" s="298"/>
      <c r="D7" s="8" t="s">
        <v>3</v>
      </c>
      <c r="E7" s="8" t="s">
        <v>4</v>
      </c>
      <c r="F7" s="98"/>
      <c r="G7" s="97"/>
    </row>
    <row r="8" spans="1:7" ht="12.75" customHeight="1">
      <c r="A8" s="1">
        <v>1</v>
      </c>
      <c r="B8" s="1">
        <v>2</v>
      </c>
      <c r="C8" s="9">
        <v>3</v>
      </c>
      <c r="D8" s="10">
        <v>4</v>
      </c>
      <c r="E8" s="10">
        <v>5</v>
      </c>
      <c r="F8" s="98"/>
      <c r="G8" s="98"/>
    </row>
    <row r="9" spans="1:7" ht="16.5" customHeight="1">
      <c r="A9" s="11" t="s">
        <v>57</v>
      </c>
      <c r="B9" s="12" t="s">
        <v>60</v>
      </c>
      <c r="C9" s="13">
        <v>5</v>
      </c>
      <c r="D9" s="14">
        <f>D11+D13</f>
        <v>76111</v>
      </c>
      <c r="E9" s="14">
        <f>E11+E13</f>
        <v>73</v>
      </c>
      <c r="F9" s="139"/>
      <c r="G9" s="98"/>
    </row>
    <row r="10" spans="1:7" ht="15" customHeight="1">
      <c r="A10" s="11" t="s">
        <v>328</v>
      </c>
      <c r="B10" s="15" t="s">
        <v>61</v>
      </c>
      <c r="C10" s="13"/>
      <c r="D10" s="16">
        <v>0</v>
      </c>
      <c r="E10" s="16">
        <v>0</v>
      </c>
      <c r="F10" s="98"/>
      <c r="G10" s="98"/>
    </row>
    <row r="11" spans="1:7" ht="17.25" customHeight="1">
      <c r="A11" s="11" t="s">
        <v>62</v>
      </c>
      <c r="B11" s="15" t="s">
        <v>63</v>
      </c>
      <c r="C11" s="13"/>
      <c r="D11" s="17">
        <f>ROUND('z.l.30.09.'!I2,0)</f>
        <v>81729</v>
      </c>
      <c r="E11" s="17">
        <v>2122</v>
      </c>
      <c r="F11" s="98"/>
      <c r="G11" s="98"/>
    </row>
    <row r="12" spans="1:7" ht="30" customHeight="1">
      <c r="A12" s="11" t="s">
        <v>327</v>
      </c>
      <c r="B12" s="18" t="s">
        <v>64</v>
      </c>
      <c r="C12" s="13"/>
      <c r="D12" s="16">
        <v>0</v>
      </c>
      <c r="E12" s="16">
        <v>0</v>
      </c>
      <c r="F12" s="98"/>
      <c r="G12" s="98"/>
    </row>
    <row r="13" spans="1:7" ht="14.25">
      <c r="A13" s="11" t="s">
        <v>329</v>
      </c>
      <c r="B13" s="15" t="s">
        <v>65</v>
      </c>
      <c r="C13" s="13"/>
      <c r="D13" s="17">
        <f>ROUND('z.l.30.09.'!I3,0)</f>
        <v>-5618</v>
      </c>
      <c r="E13" s="17">
        <v>-2049</v>
      </c>
      <c r="F13" s="98"/>
      <c r="G13" s="98"/>
    </row>
    <row r="14" spans="1:7" ht="30">
      <c r="A14" s="11" t="s">
        <v>57</v>
      </c>
      <c r="B14" s="19" t="s">
        <v>66</v>
      </c>
      <c r="C14" s="13">
        <v>6</v>
      </c>
      <c r="D14" s="14">
        <f>D16+D19</f>
        <v>148772</v>
      </c>
      <c r="E14" s="14">
        <f>E16+E19</f>
        <v>162196</v>
      </c>
      <c r="F14" s="139"/>
      <c r="G14" s="98"/>
    </row>
    <row r="15" spans="1:7" ht="14.25">
      <c r="A15" s="11" t="s">
        <v>330</v>
      </c>
      <c r="B15" s="15" t="s">
        <v>67</v>
      </c>
      <c r="C15" s="13"/>
      <c r="D15" s="16"/>
      <c r="E15" s="16"/>
      <c r="F15" s="98"/>
      <c r="G15" s="98"/>
    </row>
    <row r="16" spans="1:7" ht="17.25" customHeight="1">
      <c r="A16" s="11" t="s">
        <v>68</v>
      </c>
      <c r="B16" s="15" t="s">
        <v>69</v>
      </c>
      <c r="C16" s="13"/>
      <c r="D16" s="17">
        <f>ROUND(SUM('z.l.30.09.'!I4:I14),0)</f>
        <v>531791</v>
      </c>
      <c r="E16" s="17">
        <v>527060</v>
      </c>
      <c r="F16" s="98"/>
      <c r="G16" s="98"/>
    </row>
    <row r="17" spans="1:7" ht="28.5" customHeight="1">
      <c r="A17" s="11" t="s">
        <v>331</v>
      </c>
      <c r="B17" s="18" t="s">
        <v>70</v>
      </c>
      <c r="C17" s="13"/>
      <c r="D17" s="16">
        <v>0</v>
      </c>
      <c r="E17" s="16">
        <v>0</v>
      </c>
      <c r="F17" s="98"/>
      <c r="G17" s="98"/>
    </row>
    <row r="18" spans="1:7" ht="28.5" customHeight="1">
      <c r="A18" s="11" t="s">
        <v>71</v>
      </c>
      <c r="B18" s="18" t="s">
        <v>72</v>
      </c>
      <c r="C18" s="13"/>
      <c r="D18" s="16">
        <v>0</v>
      </c>
      <c r="E18" s="16">
        <v>0</v>
      </c>
      <c r="F18" s="98"/>
      <c r="G18" s="98"/>
    </row>
    <row r="19" spans="1:7" ht="28.5" customHeight="1">
      <c r="A19" s="11" t="s">
        <v>332</v>
      </c>
      <c r="B19" s="18" t="s">
        <v>73</v>
      </c>
      <c r="C19" s="13"/>
      <c r="D19" s="17">
        <f>ROUND(SUM('z.l.30.09.'!I16:I26),0)</f>
        <v>-383019</v>
      </c>
      <c r="E19" s="17">
        <v>-364864</v>
      </c>
      <c r="F19" s="98"/>
      <c r="G19" s="98"/>
    </row>
    <row r="20" spans="1:7" ht="16.5" customHeight="1">
      <c r="A20" s="11" t="s">
        <v>57</v>
      </c>
      <c r="B20" s="12" t="s">
        <v>74</v>
      </c>
      <c r="C20" s="13">
        <v>7</v>
      </c>
      <c r="D20" s="14">
        <f>D21</f>
        <v>2847269</v>
      </c>
      <c r="E20" s="14">
        <f>E21</f>
        <v>874886</v>
      </c>
      <c r="F20" s="139"/>
      <c r="G20" s="98"/>
    </row>
    <row r="21" spans="1:7" ht="16.5" customHeight="1">
      <c r="A21" s="11" t="s">
        <v>57</v>
      </c>
      <c r="B21" s="15" t="s">
        <v>75</v>
      </c>
      <c r="C21" s="13"/>
      <c r="D21" s="16">
        <f>D23+D26+D28+D29</f>
        <v>2847269</v>
      </c>
      <c r="E21" s="16">
        <f>E23+E26+E28+E29</f>
        <v>874886</v>
      </c>
      <c r="F21" s="140"/>
      <c r="G21" s="98"/>
    </row>
    <row r="22" spans="1:7" ht="16.5" customHeight="1">
      <c r="A22" s="20" t="s">
        <v>76</v>
      </c>
      <c r="B22" s="15" t="s">
        <v>77</v>
      </c>
      <c r="C22" s="13"/>
      <c r="D22" s="16">
        <v>0</v>
      </c>
      <c r="E22" s="16">
        <v>0</v>
      </c>
      <c r="F22" s="98"/>
      <c r="G22" s="98"/>
    </row>
    <row r="23" spans="1:7" ht="16.5" customHeight="1">
      <c r="A23" s="20" t="s">
        <v>78</v>
      </c>
      <c r="B23" s="15" t="s">
        <v>79</v>
      </c>
      <c r="C23" s="13"/>
      <c r="D23" s="17">
        <f>ROUND(SUM('z.l.30.09.'!I32:I34),0)</f>
        <v>2230773</v>
      </c>
      <c r="E23" s="17">
        <v>184013</v>
      </c>
      <c r="F23" s="98"/>
      <c r="G23" s="98"/>
    </row>
    <row r="24" spans="1:7" ht="16.5" customHeight="1">
      <c r="A24" s="20" t="s">
        <v>80</v>
      </c>
      <c r="B24" s="15" t="s">
        <v>81</v>
      </c>
      <c r="C24" s="13"/>
      <c r="D24" s="16">
        <v>0</v>
      </c>
      <c r="E24" s="16">
        <v>0</v>
      </c>
      <c r="F24" s="98"/>
      <c r="G24" s="98"/>
    </row>
    <row r="25" spans="1:7" ht="16.5" customHeight="1">
      <c r="A25" s="20" t="s">
        <v>82</v>
      </c>
      <c r="B25" s="15" t="s">
        <v>83</v>
      </c>
      <c r="C25" s="13"/>
      <c r="D25" s="16">
        <v>0</v>
      </c>
      <c r="E25" s="16">
        <v>0</v>
      </c>
      <c r="F25" s="98"/>
      <c r="G25" s="98"/>
    </row>
    <row r="26" spans="1:7" ht="16.5" customHeight="1">
      <c r="A26" s="20" t="s">
        <v>84</v>
      </c>
      <c r="B26" s="15" t="s">
        <v>85</v>
      </c>
      <c r="C26" s="13"/>
      <c r="D26" s="16">
        <f>'z.l.30.09.'!I27</f>
        <v>500000</v>
      </c>
      <c r="E26" s="16">
        <v>500000</v>
      </c>
      <c r="F26" s="98"/>
      <c r="G26" s="98"/>
    </row>
    <row r="27" spans="1:7" ht="30" customHeight="1">
      <c r="A27" s="20" t="s">
        <v>86</v>
      </c>
      <c r="B27" s="18" t="s">
        <v>87</v>
      </c>
      <c r="C27" s="13"/>
      <c r="D27" s="16">
        <v>0</v>
      </c>
      <c r="E27" s="16">
        <v>0</v>
      </c>
      <c r="F27" s="98"/>
      <c r="G27" s="98"/>
    </row>
    <row r="28" spans="1:7" ht="17.25" customHeight="1">
      <c r="A28" s="11" t="s">
        <v>333</v>
      </c>
      <c r="B28" s="15" t="s">
        <v>88</v>
      </c>
      <c r="C28" s="13"/>
      <c r="D28" s="16">
        <f>'z.l.30.09.'!I28</f>
        <v>50000</v>
      </c>
      <c r="E28" s="16">
        <v>50000</v>
      </c>
      <c r="F28" s="98"/>
      <c r="G28" s="98"/>
    </row>
    <row r="29" spans="1:7" ht="17.25" customHeight="1">
      <c r="A29" s="11" t="s">
        <v>334</v>
      </c>
      <c r="B29" s="15" t="s">
        <v>89</v>
      </c>
      <c r="C29" s="13"/>
      <c r="D29" s="17">
        <f>ROUND(SUM('z.l.30.09.'!I30:I31),0)</f>
        <v>66496</v>
      </c>
      <c r="E29" s="17">
        <v>140873</v>
      </c>
      <c r="F29" s="98"/>
      <c r="G29" s="98"/>
    </row>
    <row r="30" spans="1:7" ht="17.25" customHeight="1">
      <c r="A30" s="20" t="s">
        <v>90</v>
      </c>
      <c r="B30" s="15" t="s">
        <v>91</v>
      </c>
      <c r="C30" s="13"/>
      <c r="D30" s="16">
        <v>0</v>
      </c>
      <c r="E30" s="16">
        <v>0</v>
      </c>
      <c r="F30" s="98"/>
      <c r="G30" s="98"/>
    </row>
    <row r="31" spans="1:7" ht="17.25" customHeight="1">
      <c r="A31" s="20" t="s">
        <v>92</v>
      </c>
      <c r="B31" s="15" t="s">
        <v>93</v>
      </c>
      <c r="C31" s="13"/>
      <c r="D31" s="16">
        <v>0</v>
      </c>
      <c r="E31" s="16">
        <v>0</v>
      </c>
      <c r="F31" s="98"/>
      <c r="G31" s="98"/>
    </row>
    <row r="32" spans="1:7" ht="17.25" customHeight="1">
      <c r="A32" s="20" t="s">
        <v>94</v>
      </c>
      <c r="B32" s="15" t="s">
        <v>95</v>
      </c>
      <c r="C32" s="13"/>
      <c r="D32" s="16">
        <v>0</v>
      </c>
      <c r="E32" s="16">
        <v>0</v>
      </c>
      <c r="F32" s="98"/>
      <c r="G32" s="98"/>
    </row>
    <row r="33" spans="1:7" ht="30" customHeight="1">
      <c r="A33" s="11" t="s">
        <v>57</v>
      </c>
      <c r="B33" s="18" t="s">
        <v>96</v>
      </c>
      <c r="C33" s="13"/>
      <c r="D33" s="16">
        <v>0</v>
      </c>
      <c r="E33" s="16">
        <v>0</v>
      </c>
      <c r="F33" s="98"/>
      <c r="G33" s="98"/>
    </row>
    <row r="34" spans="1:7" ht="30.75" customHeight="1">
      <c r="A34" s="20" t="s">
        <v>97</v>
      </c>
      <c r="B34" s="18" t="s">
        <v>98</v>
      </c>
      <c r="C34" s="13"/>
      <c r="D34" s="16">
        <v>0</v>
      </c>
      <c r="E34" s="16">
        <v>0</v>
      </c>
      <c r="F34" s="98"/>
      <c r="G34" s="98"/>
    </row>
    <row r="35" spans="1:7" ht="30.75" customHeight="1">
      <c r="A35" s="11" t="s">
        <v>335</v>
      </c>
      <c r="B35" s="18" t="s">
        <v>99</v>
      </c>
      <c r="C35" s="13"/>
      <c r="D35" s="16">
        <v>0</v>
      </c>
      <c r="E35" s="16">
        <v>0</v>
      </c>
      <c r="F35" s="98"/>
      <c r="G35" s="98"/>
    </row>
    <row r="36" spans="1:7" ht="30" customHeight="1">
      <c r="A36" s="11" t="s">
        <v>336</v>
      </c>
      <c r="B36" s="18" t="s">
        <v>100</v>
      </c>
      <c r="C36" s="13"/>
      <c r="D36" s="16">
        <v>0</v>
      </c>
      <c r="E36" s="16">
        <v>0</v>
      </c>
      <c r="F36" s="98"/>
      <c r="G36" s="98"/>
    </row>
    <row r="37" spans="1:7" ht="17.25" customHeight="1">
      <c r="A37" s="11" t="s">
        <v>57</v>
      </c>
      <c r="B37" s="12" t="s">
        <v>101</v>
      </c>
      <c r="C37" s="13">
        <v>8</v>
      </c>
      <c r="D37" s="14">
        <f>D38+D39+D40</f>
        <v>11216051</v>
      </c>
      <c r="E37" s="14">
        <f>E38+E39+E40</f>
        <v>11975817</v>
      </c>
      <c r="F37" s="139"/>
      <c r="G37" s="98"/>
    </row>
    <row r="38" spans="1:7" ht="14.25">
      <c r="A38" s="11" t="s">
        <v>102</v>
      </c>
      <c r="B38" s="15" t="s">
        <v>103</v>
      </c>
      <c r="C38" s="13"/>
      <c r="D38" s="16">
        <f>ROUND('z.l.30.09.'!I106+'z.l.30.09.'!I107,0)</f>
        <v>366961</v>
      </c>
      <c r="E38" s="16">
        <v>53237</v>
      </c>
      <c r="F38" s="98"/>
      <c r="G38" s="98"/>
    </row>
    <row r="39" spans="1:7" ht="17.25" customHeight="1">
      <c r="A39" s="11" t="s">
        <v>104</v>
      </c>
      <c r="B39" s="15" t="s">
        <v>105</v>
      </c>
      <c r="C39" s="13"/>
      <c r="D39" s="16">
        <f>ROUND(SUM('z.l.30.09.'!I108:I170),0)</f>
        <v>10849090</v>
      </c>
      <c r="E39" s="16">
        <v>11922580</v>
      </c>
      <c r="F39" s="98"/>
      <c r="G39" s="98"/>
    </row>
    <row r="40" spans="1:7" ht="17.25" customHeight="1">
      <c r="A40" s="11">
        <v>186</v>
      </c>
      <c r="B40" s="18" t="s">
        <v>106</v>
      </c>
      <c r="C40" s="13"/>
      <c r="D40" s="16">
        <v>0</v>
      </c>
      <c r="E40" s="16">
        <v>0</v>
      </c>
      <c r="F40" s="98"/>
      <c r="G40" s="98"/>
    </row>
    <row r="41" spans="1:7" ht="16.5" customHeight="1">
      <c r="A41" s="11" t="s">
        <v>57</v>
      </c>
      <c r="B41" s="12" t="s">
        <v>107</v>
      </c>
      <c r="C41" s="13"/>
      <c r="D41" s="14">
        <f>D42+D43+D50</f>
        <v>2182254</v>
      </c>
      <c r="E41" s="14">
        <f>E42+E43+E50</f>
        <v>1855303</v>
      </c>
      <c r="F41" s="139"/>
      <c r="G41" s="98"/>
    </row>
    <row r="42" spans="1:7" ht="16.5" customHeight="1">
      <c r="A42" s="11" t="s">
        <v>1048</v>
      </c>
      <c r="B42" s="15" t="s">
        <v>108</v>
      </c>
      <c r="C42" s="13">
        <v>9</v>
      </c>
      <c r="D42" s="16">
        <f>ROUND(SUM('z.l.30.09.'!I35:I47),0)</f>
        <v>125294</v>
      </c>
      <c r="E42" s="16">
        <v>116765</v>
      </c>
      <c r="F42" s="98"/>
      <c r="G42" s="98"/>
    </row>
    <row r="43" spans="1:7" ht="16.5" customHeight="1">
      <c r="A43" s="11" t="s">
        <v>57</v>
      </c>
      <c r="B43" s="15" t="s">
        <v>109</v>
      </c>
      <c r="C43" s="13">
        <v>10</v>
      </c>
      <c r="D43" s="16">
        <f>D44+D45+D46+D47+D48+D49</f>
        <v>2043124</v>
      </c>
      <c r="E43" s="16">
        <f>E44+E45+E46+E47+E48+E49</f>
        <v>1723084</v>
      </c>
      <c r="F43" s="140"/>
      <c r="G43" s="98"/>
    </row>
    <row r="44" spans="1:7" ht="16.5" customHeight="1">
      <c r="A44" s="11">
        <v>12</v>
      </c>
      <c r="B44" s="15" t="s">
        <v>110</v>
      </c>
      <c r="C44" s="13"/>
      <c r="D44" s="16">
        <f>ROUND(SUM('z.l.30.09.'!I48:I72),0)</f>
        <v>1246384</v>
      </c>
      <c r="E44" s="16">
        <v>1084790</v>
      </c>
      <c r="F44" s="98"/>
      <c r="G44" s="98"/>
    </row>
    <row r="45" spans="1:7" ht="16.5" customHeight="1">
      <c r="A45" s="11">
        <v>13</v>
      </c>
      <c r="B45" s="15" t="s">
        <v>111</v>
      </c>
      <c r="C45" s="13"/>
      <c r="D45" s="16">
        <f>ROUND(SUM('z.l.30.09.'!I73:I74),0)</f>
        <v>72321</v>
      </c>
      <c r="E45" s="16">
        <v>48406</v>
      </c>
      <c r="F45" s="98"/>
      <c r="G45" s="98"/>
    </row>
    <row r="46" spans="1:7" ht="16.5" customHeight="1">
      <c r="A46" s="11">
        <v>14</v>
      </c>
      <c r="B46" s="15" t="s">
        <v>112</v>
      </c>
      <c r="C46" s="13"/>
      <c r="D46" s="16">
        <f>ROUND(SUM('z.l.30.09.'!I75:I76),0)</f>
        <v>40896</v>
      </c>
      <c r="E46" s="16">
        <v>9584</v>
      </c>
      <c r="F46" s="98"/>
      <c r="G46" s="98"/>
    </row>
    <row r="47" spans="1:7" ht="16.5" customHeight="1">
      <c r="A47" s="11">
        <v>15</v>
      </c>
      <c r="B47" s="15" t="s">
        <v>113</v>
      </c>
      <c r="C47" s="13"/>
      <c r="D47" s="16">
        <f>ROUND(SUM('z.l.30.09.'!I77:I82),0)</f>
        <v>105282</v>
      </c>
      <c r="E47" s="16">
        <v>162550</v>
      </c>
      <c r="F47" s="98"/>
      <c r="G47" s="98"/>
    </row>
    <row r="48" spans="1:7" ht="16.5" customHeight="1">
      <c r="A48" s="11">
        <v>16</v>
      </c>
      <c r="B48" s="15" t="s">
        <v>114</v>
      </c>
      <c r="C48" s="13"/>
      <c r="D48" s="16">
        <f>ROUND(SUM('z.l.30.09.'!I83:I86),0)</f>
        <v>40636</v>
      </c>
      <c r="E48" s="16">
        <v>43958</v>
      </c>
      <c r="F48" s="98"/>
      <c r="G48" s="98"/>
    </row>
    <row r="49" spans="1:7" ht="16.5" customHeight="1">
      <c r="A49" s="11">
        <v>17</v>
      </c>
      <c r="B49" s="15" t="s">
        <v>115</v>
      </c>
      <c r="C49" s="13"/>
      <c r="D49" s="16">
        <f>ROUND(SUM('z.l.30.09.'!I87:I105),0)-1</f>
        <v>537605</v>
      </c>
      <c r="E49" s="16">
        <v>373796</v>
      </c>
      <c r="F49" s="98"/>
      <c r="G49" s="98"/>
    </row>
    <row r="50" spans="1:7" ht="16.5" customHeight="1">
      <c r="A50" s="20" t="s">
        <v>116</v>
      </c>
      <c r="B50" s="15" t="s">
        <v>117</v>
      </c>
      <c r="C50" s="13">
        <v>11</v>
      </c>
      <c r="D50" s="16">
        <f>ROUND(SUM('z.l.30.09.'!I302:I333),0)</f>
        <v>13836</v>
      </c>
      <c r="E50" s="16">
        <v>15454</v>
      </c>
      <c r="F50" s="98"/>
      <c r="G50" s="98"/>
    </row>
    <row r="51" spans="1:7" ht="27" customHeight="1">
      <c r="A51" s="234" t="s">
        <v>118</v>
      </c>
      <c r="B51" s="21" t="s">
        <v>119</v>
      </c>
      <c r="C51" s="22">
        <v>12</v>
      </c>
      <c r="D51" s="23">
        <f>ROUND('z.l.30.09.'!I867+SUM('z.l.30.09.'!I905:I916),0)</f>
        <v>1041419</v>
      </c>
      <c r="E51" s="23">
        <v>603886</v>
      </c>
      <c r="F51" s="98"/>
      <c r="G51" s="98"/>
    </row>
    <row r="52" spans="1:7" ht="15" customHeight="1">
      <c r="A52" s="11" t="s">
        <v>57</v>
      </c>
      <c r="B52" s="12" t="s">
        <v>120</v>
      </c>
      <c r="C52" s="13">
        <v>13</v>
      </c>
      <c r="D52" s="14">
        <f>D53+D54</f>
        <v>1430034</v>
      </c>
      <c r="E52" s="14">
        <f>E53+E54</f>
        <v>1420518</v>
      </c>
      <c r="F52" s="141"/>
      <c r="G52" s="98"/>
    </row>
    <row r="53" spans="1:7" ht="15" customHeight="1">
      <c r="A53" s="11">
        <v>192</v>
      </c>
      <c r="B53" s="15" t="s">
        <v>121</v>
      </c>
      <c r="C53" s="13"/>
      <c r="D53" s="16">
        <f>ROUND('z.l.30.09.'!I171,0)</f>
        <v>1405912</v>
      </c>
      <c r="E53" s="16">
        <v>1398043</v>
      </c>
      <c r="F53" s="142"/>
      <c r="G53" s="98"/>
    </row>
    <row r="54" spans="1:7" ht="15" customHeight="1">
      <c r="A54" s="20" t="s">
        <v>326</v>
      </c>
      <c r="B54" s="15" t="s">
        <v>122</v>
      </c>
      <c r="C54" s="13"/>
      <c r="D54" s="16">
        <f>ROUND(SUM('z.l.30.09.'!I172:I177),0)-1</f>
        <v>24122</v>
      </c>
      <c r="E54" s="16">
        <v>22475</v>
      </c>
      <c r="F54" s="142"/>
      <c r="G54" s="98"/>
    </row>
    <row r="55" spans="1:7" ht="15" customHeight="1">
      <c r="A55" s="11" t="s">
        <v>1935</v>
      </c>
      <c r="B55" s="12" t="s">
        <v>123</v>
      </c>
      <c r="C55" s="13"/>
      <c r="D55" s="14">
        <v>0</v>
      </c>
      <c r="E55" s="14">
        <v>0</v>
      </c>
      <c r="F55" s="142"/>
      <c r="G55" s="98"/>
    </row>
    <row r="56" spans="1:7" ht="16.5" customHeight="1">
      <c r="A56" s="11"/>
      <c r="B56" s="12" t="s">
        <v>124</v>
      </c>
      <c r="C56" s="13"/>
      <c r="D56" s="14">
        <f>D9+D14+D20+D37+D41+D51+D52+D55</f>
        <v>18941910</v>
      </c>
      <c r="E56" s="14">
        <f>E9+E14+E20+E37+E41+E51+E52+E55</f>
        <v>16892679</v>
      </c>
      <c r="F56" s="141"/>
      <c r="G56" s="98"/>
    </row>
    <row r="57" spans="1:7" ht="31.5" customHeight="1">
      <c r="A57" s="291" t="s">
        <v>125</v>
      </c>
      <c r="B57" s="291"/>
      <c r="C57" s="291"/>
      <c r="D57" s="291"/>
      <c r="E57" s="292"/>
      <c r="F57" s="142"/>
      <c r="G57" s="98"/>
    </row>
    <row r="58" spans="1:7" ht="11.25" customHeight="1">
      <c r="A58" s="295" t="s">
        <v>59</v>
      </c>
      <c r="B58" s="296" t="s">
        <v>0</v>
      </c>
      <c r="C58" s="297" t="s">
        <v>324</v>
      </c>
      <c r="D58" s="299" t="s">
        <v>325</v>
      </c>
      <c r="E58" s="299"/>
      <c r="F58" s="142"/>
      <c r="G58" s="98"/>
    </row>
    <row r="59" spans="1:7" ht="30" customHeight="1">
      <c r="A59" s="295"/>
      <c r="B59" s="296"/>
      <c r="C59" s="298"/>
      <c r="D59" s="8" t="s">
        <v>3</v>
      </c>
      <c r="E59" s="8" t="s">
        <v>4</v>
      </c>
      <c r="F59" s="98"/>
      <c r="G59" s="98"/>
    </row>
    <row r="60" spans="1:7" ht="12.75" customHeight="1">
      <c r="A60" s="24">
        <v>1</v>
      </c>
      <c r="B60" s="25">
        <v>2</v>
      </c>
      <c r="C60" s="9">
        <v>3</v>
      </c>
      <c r="D60" s="26">
        <v>4</v>
      </c>
      <c r="E60" s="26">
        <v>5</v>
      </c>
      <c r="F60" s="98"/>
      <c r="G60" s="98"/>
    </row>
    <row r="61" spans="1:7" ht="17.25" customHeight="1">
      <c r="A61" s="24" t="s">
        <v>57</v>
      </c>
      <c r="B61" s="12" t="s">
        <v>126</v>
      </c>
      <c r="C61" s="13">
        <v>14</v>
      </c>
      <c r="D61" s="27">
        <f>D62</f>
        <v>4399000</v>
      </c>
      <c r="E61" s="27">
        <f>E62</f>
        <v>4399000</v>
      </c>
      <c r="F61" s="143"/>
      <c r="G61" s="98"/>
    </row>
    <row r="62" spans="1:7" ht="17.25" customHeight="1">
      <c r="A62" s="24">
        <v>900</v>
      </c>
      <c r="B62" s="15" t="s">
        <v>127</v>
      </c>
      <c r="C62" s="13"/>
      <c r="D62" s="29">
        <f>-SUM('z.l.30.09.'!I850)</f>
        <v>4399000</v>
      </c>
      <c r="E62" s="29">
        <v>4399000</v>
      </c>
      <c r="F62" s="98"/>
      <c r="G62" s="98"/>
    </row>
    <row r="63" spans="1:7" ht="17.25" customHeight="1">
      <c r="A63" s="24">
        <v>901</v>
      </c>
      <c r="B63" s="15" t="s">
        <v>128</v>
      </c>
      <c r="C63" s="13"/>
      <c r="D63" s="28">
        <v>0</v>
      </c>
      <c r="E63" s="28">
        <v>0</v>
      </c>
      <c r="F63" s="98"/>
      <c r="G63" s="98"/>
    </row>
    <row r="64" spans="1:7" ht="16.5" customHeight="1">
      <c r="A64" s="24" t="s">
        <v>57</v>
      </c>
      <c r="B64" s="12" t="s">
        <v>129</v>
      </c>
      <c r="C64" s="13"/>
      <c r="D64" s="27">
        <f>D66+D73</f>
        <v>3432854</v>
      </c>
      <c r="E64" s="27">
        <f>E66+E73</f>
        <v>2398724</v>
      </c>
      <c r="F64" s="143"/>
      <c r="G64" s="98"/>
    </row>
    <row r="65" spans="1:7" ht="15.75" customHeight="1">
      <c r="A65" s="24">
        <v>910</v>
      </c>
      <c r="B65" s="15" t="s">
        <v>130</v>
      </c>
      <c r="C65" s="13"/>
      <c r="D65" s="28">
        <v>0</v>
      </c>
      <c r="E65" s="28">
        <v>0</v>
      </c>
      <c r="F65" s="98"/>
      <c r="G65" s="98"/>
    </row>
    <row r="66" spans="1:7" ht="17.25" customHeight="1">
      <c r="A66" s="24">
        <v>911</v>
      </c>
      <c r="B66" s="15" t="s">
        <v>131</v>
      </c>
      <c r="C66" s="13">
        <v>14</v>
      </c>
      <c r="D66" s="29">
        <f>D67+D68+D69+D70</f>
        <v>2398724</v>
      </c>
      <c r="E66" s="29">
        <v>923125</v>
      </c>
      <c r="F66" s="98"/>
      <c r="G66" s="98"/>
    </row>
    <row r="67" spans="1:7" ht="16.5" customHeight="1">
      <c r="A67" s="24" t="s">
        <v>57</v>
      </c>
      <c r="B67" s="15" t="s">
        <v>132</v>
      </c>
      <c r="C67" s="13"/>
      <c r="D67" s="28">
        <v>0</v>
      </c>
      <c r="E67" s="28">
        <v>0</v>
      </c>
      <c r="F67" s="98"/>
      <c r="G67" s="98"/>
    </row>
    <row r="68" spans="1:7" ht="16.5" customHeight="1">
      <c r="A68" s="24" t="s">
        <v>57</v>
      </c>
      <c r="B68" s="15" t="s">
        <v>133</v>
      </c>
      <c r="C68" s="13"/>
      <c r="D68" s="28">
        <v>0</v>
      </c>
      <c r="E68" s="28">
        <v>0</v>
      </c>
      <c r="F68" s="98"/>
      <c r="G68" s="98"/>
    </row>
    <row r="69" spans="1:7" ht="16.5" customHeight="1">
      <c r="A69" s="24" t="s">
        <v>57</v>
      </c>
      <c r="B69" s="15" t="s">
        <v>134</v>
      </c>
      <c r="C69" s="13"/>
      <c r="D69" s="28">
        <v>0</v>
      </c>
      <c r="E69" s="28">
        <v>0</v>
      </c>
      <c r="F69" s="98"/>
      <c r="G69" s="98"/>
    </row>
    <row r="70" spans="1:7" ht="17.25" customHeight="1">
      <c r="A70" s="24" t="s">
        <v>57</v>
      </c>
      <c r="B70" s="15" t="s">
        <v>135</v>
      </c>
      <c r="C70" s="13"/>
      <c r="D70" s="28">
        <f>ROUND(-'z.l.30.09.'!I851,0)</f>
        <v>2398724</v>
      </c>
      <c r="E70" s="28">
        <v>923125</v>
      </c>
      <c r="F70" s="98"/>
      <c r="G70" s="98"/>
    </row>
    <row r="71" spans="1:7" ht="15.75" customHeight="1">
      <c r="A71" s="24">
        <v>919</v>
      </c>
      <c r="B71" s="15" t="s">
        <v>136</v>
      </c>
      <c r="C71" s="13"/>
      <c r="D71" s="28">
        <v>0</v>
      </c>
      <c r="E71" s="28">
        <v>0</v>
      </c>
      <c r="F71" s="98"/>
      <c r="G71" s="98"/>
    </row>
    <row r="72" spans="1:7" ht="15.75" customHeight="1">
      <c r="A72" s="24" t="s">
        <v>137</v>
      </c>
      <c r="B72" s="15" t="s">
        <v>138</v>
      </c>
      <c r="C72" s="13"/>
      <c r="D72" s="28">
        <v>0</v>
      </c>
      <c r="E72" s="28">
        <v>0</v>
      </c>
      <c r="F72" s="98"/>
      <c r="G72" s="98"/>
    </row>
    <row r="73" spans="1:7" ht="17.25" customHeight="1">
      <c r="A73" s="24" t="s">
        <v>57</v>
      </c>
      <c r="B73" s="15" t="s">
        <v>139</v>
      </c>
      <c r="C73" s="13"/>
      <c r="D73" s="28">
        <f>D74+D75</f>
        <v>1034130</v>
      </c>
      <c r="E73" s="28">
        <f>E74+E75</f>
        <v>1475599</v>
      </c>
      <c r="F73" s="144"/>
      <c r="G73" s="98"/>
    </row>
    <row r="74" spans="1:7" ht="15" customHeight="1">
      <c r="A74" s="24" t="s">
        <v>140</v>
      </c>
      <c r="B74" s="15" t="s">
        <v>141</v>
      </c>
      <c r="C74" s="13">
        <v>14</v>
      </c>
      <c r="D74" s="29">
        <f>ROUND(-SUM('z.l.30.09.'!I852:I853),0)</f>
        <v>0</v>
      </c>
      <c r="E74" s="29">
        <v>64253</v>
      </c>
      <c r="F74" s="98"/>
      <c r="G74" s="98"/>
    </row>
    <row r="75" spans="1:7" ht="17.25" customHeight="1">
      <c r="A75" s="24" t="s">
        <v>142</v>
      </c>
      <c r="B75" s="15" t="s">
        <v>143</v>
      </c>
      <c r="C75" s="13">
        <v>14</v>
      </c>
      <c r="D75" s="29">
        <f>ROUND('bu 30.09.'!D115,0)</f>
        <v>1034130</v>
      </c>
      <c r="E75" s="29">
        <v>1411346</v>
      </c>
      <c r="F75" s="98"/>
      <c r="G75" s="98"/>
    </row>
    <row r="76" spans="1:7" ht="17.25" customHeight="1">
      <c r="A76" s="24" t="s">
        <v>57</v>
      </c>
      <c r="B76" s="12" t="s">
        <v>144</v>
      </c>
      <c r="C76" s="13"/>
      <c r="D76" s="30">
        <f>D77+D89</f>
        <v>9476861</v>
      </c>
      <c r="E76" s="30">
        <f>E77+E89</f>
        <v>8612335</v>
      </c>
      <c r="F76" s="145"/>
      <c r="G76" s="98"/>
    </row>
    <row r="77" spans="1:7" ht="17.25" customHeight="1">
      <c r="A77" s="24" t="s">
        <v>57</v>
      </c>
      <c r="B77" s="15" t="s">
        <v>145</v>
      </c>
      <c r="C77" s="13"/>
      <c r="D77" s="29">
        <f>D78+D79+D80+D82</f>
        <v>9465703</v>
      </c>
      <c r="E77" s="29">
        <f>E78+E79+E80+E82</f>
        <v>8601177</v>
      </c>
      <c r="F77" s="146"/>
      <c r="G77" s="98"/>
    </row>
    <row r="78" spans="1:7" ht="17.25" customHeight="1">
      <c r="A78" s="24">
        <v>980</v>
      </c>
      <c r="B78" s="15" t="s">
        <v>146</v>
      </c>
      <c r="C78" s="13">
        <v>15</v>
      </c>
      <c r="D78" s="29">
        <f>ROUND(-SUM('z.l.30.09.'!I856:I866),0)</f>
        <v>4531729</v>
      </c>
      <c r="E78" s="29">
        <v>4307171</v>
      </c>
      <c r="F78" s="98"/>
      <c r="G78" s="98"/>
    </row>
    <row r="79" spans="1:7" ht="17.25" customHeight="1">
      <c r="A79" s="24">
        <v>982</v>
      </c>
      <c r="B79" s="15" t="s">
        <v>147</v>
      </c>
      <c r="C79" s="13">
        <v>16</v>
      </c>
      <c r="D79" s="29">
        <f>ROUND(-SUM('z.l.30.09.'!I868:I904),0)</f>
        <v>1793192</v>
      </c>
      <c r="E79" s="29">
        <v>1412627</v>
      </c>
      <c r="F79" s="98"/>
      <c r="G79" s="98"/>
    </row>
    <row r="80" spans="1:7" ht="17.25" customHeight="1">
      <c r="A80" s="24">
        <v>983</v>
      </c>
      <c r="B80" s="15" t="s">
        <v>148</v>
      </c>
      <c r="C80" s="13">
        <v>16</v>
      </c>
      <c r="D80" s="29">
        <f>ROUND(-SUM('z.l.30.09.'!I917:I950),0)</f>
        <v>2736336</v>
      </c>
      <c r="E80" s="29">
        <v>2476933</v>
      </c>
      <c r="F80" s="98"/>
      <c r="G80" s="98"/>
    </row>
    <row r="81" spans="1:7" ht="17.25" customHeight="1">
      <c r="A81" s="24">
        <v>984</v>
      </c>
      <c r="B81" s="15" t="s">
        <v>149</v>
      </c>
      <c r="C81" s="13"/>
      <c r="D81" s="29">
        <v>0</v>
      </c>
      <c r="E81" s="29">
        <v>0</v>
      </c>
      <c r="F81" s="98"/>
      <c r="G81" s="98"/>
    </row>
    <row r="82" spans="1:7" ht="17.25" customHeight="1">
      <c r="A82" s="24">
        <v>985</v>
      </c>
      <c r="B82" s="15" t="s">
        <v>150</v>
      </c>
      <c r="C82" s="13">
        <v>17</v>
      </c>
      <c r="D82" s="29">
        <f>ROUND(-SUM('z.l.30.09.'!I951:I954),0)</f>
        <v>404446</v>
      </c>
      <c r="E82" s="29">
        <v>404446</v>
      </c>
      <c r="F82" s="98"/>
      <c r="G82" s="98"/>
    </row>
    <row r="83" spans="1:7" ht="17.25" customHeight="1">
      <c r="A83" s="31" t="s">
        <v>151</v>
      </c>
      <c r="B83" s="15" t="s">
        <v>152</v>
      </c>
      <c r="C83" s="13"/>
      <c r="D83" s="28">
        <v>0</v>
      </c>
      <c r="E83" s="28">
        <v>0</v>
      </c>
      <c r="F83" s="98"/>
      <c r="G83" s="98"/>
    </row>
    <row r="84" spans="1:7" ht="17.25" customHeight="1">
      <c r="A84" s="24" t="s">
        <v>57</v>
      </c>
      <c r="B84" s="15" t="s">
        <v>153</v>
      </c>
      <c r="C84" s="13"/>
      <c r="D84" s="28">
        <v>0</v>
      </c>
      <c r="E84" s="28">
        <v>0</v>
      </c>
      <c r="F84" s="98"/>
      <c r="G84" s="98"/>
    </row>
    <row r="85" spans="1:7" ht="17.25" customHeight="1">
      <c r="A85" s="24">
        <v>970</v>
      </c>
      <c r="B85" s="15" t="s">
        <v>154</v>
      </c>
      <c r="C85" s="13"/>
      <c r="D85" s="28">
        <v>0</v>
      </c>
      <c r="E85" s="28">
        <v>0</v>
      </c>
      <c r="F85" s="98"/>
      <c r="G85" s="98"/>
    </row>
    <row r="86" spans="1:7" ht="30" customHeight="1">
      <c r="A86" s="24">
        <v>971</v>
      </c>
      <c r="B86" s="18" t="s">
        <v>155</v>
      </c>
      <c r="C86" s="13"/>
      <c r="D86" s="28">
        <v>0</v>
      </c>
      <c r="E86" s="28">
        <v>0</v>
      </c>
      <c r="F86" s="98"/>
      <c r="G86" s="98"/>
    </row>
    <row r="87" spans="1:7" ht="27.75" customHeight="1">
      <c r="A87" s="24">
        <v>972.973</v>
      </c>
      <c r="B87" s="18" t="s">
        <v>156</v>
      </c>
      <c r="C87" s="13"/>
      <c r="D87" s="28">
        <v>0</v>
      </c>
      <c r="E87" s="28">
        <v>0</v>
      </c>
      <c r="F87" s="98"/>
      <c r="G87" s="98"/>
    </row>
    <row r="88" spans="1:7" ht="17.25" customHeight="1">
      <c r="A88" s="24">
        <v>974</v>
      </c>
      <c r="B88" s="15" t="s">
        <v>157</v>
      </c>
      <c r="C88" s="13"/>
      <c r="D88" s="28">
        <v>0</v>
      </c>
      <c r="E88" s="28">
        <v>0</v>
      </c>
      <c r="F88" s="98"/>
      <c r="G88" s="98"/>
    </row>
    <row r="89" spans="1:7" ht="17.25" customHeight="1">
      <c r="A89" s="24" t="s">
        <v>57</v>
      </c>
      <c r="B89" s="15" t="s">
        <v>158</v>
      </c>
      <c r="C89" s="13">
        <v>18</v>
      </c>
      <c r="D89" s="28">
        <f>D90</f>
        <v>11158</v>
      </c>
      <c r="E89" s="28">
        <v>11158</v>
      </c>
      <c r="F89" s="98"/>
      <c r="G89" s="98"/>
    </row>
    <row r="90" spans="1:7" ht="17.25" customHeight="1">
      <c r="A90" s="24">
        <v>960</v>
      </c>
      <c r="B90" s="15" t="s">
        <v>159</v>
      </c>
      <c r="C90" s="13"/>
      <c r="D90" s="28">
        <f>ROUND(-SUM('z.l.30.09.'!I855),0)</f>
        <v>11158</v>
      </c>
      <c r="E90" s="28">
        <v>11158</v>
      </c>
      <c r="F90" s="98"/>
      <c r="G90" s="98"/>
    </row>
    <row r="91" spans="1:7" ht="17.25" customHeight="1">
      <c r="A91" s="32">
        <v>961962963967</v>
      </c>
      <c r="B91" s="15" t="s">
        <v>160</v>
      </c>
      <c r="C91" s="13"/>
      <c r="D91" s="28">
        <v>0</v>
      </c>
      <c r="E91" s="28">
        <v>0</v>
      </c>
      <c r="F91" s="98"/>
      <c r="G91" s="98"/>
    </row>
    <row r="92" spans="1:7" ht="17.25" customHeight="1">
      <c r="A92" s="24" t="s">
        <v>57</v>
      </c>
      <c r="B92" s="12" t="s">
        <v>161</v>
      </c>
      <c r="C92" s="13">
        <v>19</v>
      </c>
      <c r="D92" s="27">
        <f>D93+D94+D95+D96+D98+D99</f>
        <v>1633195</v>
      </c>
      <c r="E92" s="27">
        <f>E93+E94+E95+E96+E98+E99</f>
        <v>1482620</v>
      </c>
      <c r="F92" s="143"/>
      <c r="G92" s="98"/>
    </row>
    <row r="93" spans="1:7" ht="17.25" customHeight="1">
      <c r="A93" s="24">
        <v>22</v>
      </c>
      <c r="B93" s="15" t="s">
        <v>162</v>
      </c>
      <c r="C93" s="13"/>
      <c r="D93" s="28">
        <f>ROUND(-SUM('z.l.30.09.'!I193:I206),0)</f>
        <v>612</v>
      </c>
      <c r="E93" s="28">
        <v>207</v>
      </c>
      <c r="F93" s="98"/>
      <c r="G93" s="98"/>
    </row>
    <row r="94" spans="1:7" ht="17.25" customHeight="1">
      <c r="A94" s="24">
        <v>23</v>
      </c>
      <c r="B94" s="15" t="s">
        <v>163</v>
      </c>
      <c r="C94" s="13"/>
      <c r="D94" s="28">
        <f>ROUND(-SUM('z.l.30.09.'!I207:I229),0)</f>
        <v>626920</v>
      </c>
      <c r="E94" s="28">
        <v>503744</v>
      </c>
      <c r="F94" s="98"/>
      <c r="G94" s="98"/>
    </row>
    <row r="95" spans="1:7" ht="17.25" customHeight="1">
      <c r="A95" s="24">
        <v>24</v>
      </c>
      <c r="B95" s="15" t="s">
        <v>164</v>
      </c>
      <c r="C95" s="13"/>
      <c r="D95" s="28">
        <f>ROUND(-SUM('z.l.30.09.'!I230),0)</f>
        <v>5785</v>
      </c>
      <c r="E95" s="28">
        <v>1546</v>
      </c>
      <c r="F95" s="98"/>
      <c r="G95" s="98"/>
    </row>
    <row r="96" spans="1:7" ht="17.25" customHeight="1">
      <c r="A96" s="24">
        <v>25</v>
      </c>
      <c r="B96" s="15" t="s">
        <v>165</v>
      </c>
      <c r="C96" s="13"/>
      <c r="D96" s="28">
        <f>ROUND(-SUM('z.l.30.09.'!I231:I250),0)</f>
        <v>128156</v>
      </c>
      <c r="E96" s="28">
        <v>19718</v>
      </c>
      <c r="F96" s="98"/>
      <c r="G96" s="98"/>
    </row>
    <row r="97" spans="1:7" ht="17.25" customHeight="1">
      <c r="A97" s="24">
        <v>26</v>
      </c>
      <c r="B97" s="15" t="s">
        <v>166</v>
      </c>
      <c r="C97" s="13"/>
      <c r="D97" s="28">
        <v>0</v>
      </c>
      <c r="E97" s="28">
        <v>0</v>
      </c>
      <c r="F97" s="98"/>
      <c r="G97" s="98"/>
    </row>
    <row r="98" spans="1:7" ht="17.25" customHeight="1">
      <c r="A98" s="24">
        <v>21</v>
      </c>
      <c r="B98" s="15" t="s">
        <v>167</v>
      </c>
      <c r="C98" s="13"/>
      <c r="D98" s="28">
        <f>ROUND(-SUM('z.l.30.09.'!I178:I192),0)</f>
        <v>68913</v>
      </c>
      <c r="E98" s="28">
        <v>233331</v>
      </c>
      <c r="F98" s="98"/>
      <c r="G98" s="98"/>
    </row>
    <row r="99" spans="1:7" ht="17.25" customHeight="1">
      <c r="A99" s="24" t="s">
        <v>1177</v>
      </c>
      <c r="B99" s="15" t="s">
        <v>168</v>
      </c>
      <c r="C99" s="13"/>
      <c r="D99" s="28">
        <f>ROUND(-SUM('z.l.30.09.'!I251:I301),0)</f>
        <v>802809</v>
      </c>
      <c r="E99" s="28">
        <v>724074</v>
      </c>
      <c r="F99" s="98"/>
      <c r="G99" s="98"/>
    </row>
    <row r="100" spans="1:7" ht="15.75" customHeight="1">
      <c r="A100" s="24" t="s">
        <v>57</v>
      </c>
      <c r="B100" s="12" t="s">
        <v>169</v>
      </c>
      <c r="C100" s="13"/>
      <c r="D100" s="28">
        <v>0</v>
      </c>
      <c r="E100" s="28">
        <v>0</v>
      </c>
      <c r="F100" s="98"/>
      <c r="G100" s="98"/>
    </row>
    <row r="101" spans="1:7" ht="15.75" customHeight="1">
      <c r="A101" s="24">
        <v>950.951</v>
      </c>
      <c r="B101" s="15" t="s">
        <v>170</v>
      </c>
      <c r="C101" s="13"/>
      <c r="D101" s="28">
        <v>0</v>
      </c>
      <c r="E101" s="28">
        <v>0</v>
      </c>
      <c r="F101" s="98"/>
      <c r="G101" s="98"/>
    </row>
    <row r="102" spans="1:7" ht="15.75" customHeight="1">
      <c r="A102" s="24">
        <v>954</v>
      </c>
      <c r="B102" s="15" t="s">
        <v>171</v>
      </c>
      <c r="C102" s="13"/>
      <c r="D102" s="28">
        <v>0</v>
      </c>
      <c r="E102" s="28">
        <v>0</v>
      </c>
      <c r="F102" s="98"/>
      <c r="G102" s="98"/>
    </row>
    <row r="103" spans="1:7" ht="15.75" customHeight="1">
      <c r="A103" s="24" t="s">
        <v>172</v>
      </c>
      <c r="B103" s="15" t="s">
        <v>173</v>
      </c>
      <c r="C103" s="13"/>
      <c r="D103" s="28">
        <v>0</v>
      </c>
      <c r="E103" s="28">
        <v>0</v>
      </c>
      <c r="F103" s="98"/>
      <c r="G103" s="98"/>
    </row>
    <row r="104" spans="1:7" ht="15.75" customHeight="1">
      <c r="A104" s="24">
        <v>957</v>
      </c>
      <c r="B104" s="15" t="s">
        <v>174</v>
      </c>
      <c r="C104" s="13"/>
      <c r="D104" s="28">
        <v>0</v>
      </c>
      <c r="E104" s="28">
        <v>0</v>
      </c>
      <c r="F104" s="98"/>
      <c r="G104" s="98"/>
    </row>
    <row r="105" spans="1:7" ht="15.75" customHeight="1">
      <c r="A105" s="24">
        <v>969</v>
      </c>
      <c r="B105" s="12" t="s">
        <v>175</v>
      </c>
      <c r="C105" s="13"/>
      <c r="D105" s="27">
        <v>0</v>
      </c>
      <c r="E105" s="27">
        <v>0</v>
      </c>
      <c r="F105" s="98"/>
      <c r="G105" s="98"/>
    </row>
    <row r="106" spans="1:9" ht="17.25" customHeight="1">
      <c r="A106" s="9" t="s">
        <v>57</v>
      </c>
      <c r="B106" s="12" t="s">
        <v>176</v>
      </c>
      <c r="C106" s="13"/>
      <c r="D106" s="27">
        <f>D61+D64+D76+D92+D100+D105</f>
        <v>18941910</v>
      </c>
      <c r="E106" s="27">
        <f>E61+E64+E76+E92+E100+E105</f>
        <v>16892679</v>
      </c>
      <c r="F106" s="143"/>
      <c r="G106" s="98">
        <f>D106-D56</f>
        <v>0</v>
      </c>
      <c r="H106" s="94"/>
      <c r="I106" s="94"/>
    </row>
    <row r="107" spans="6:7" ht="19.5" customHeight="1">
      <c r="F107" s="98"/>
      <c r="G107" s="97"/>
    </row>
    <row r="108" spans="1:7" ht="14.25">
      <c r="A108" s="294"/>
      <c r="B108" s="294"/>
      <c r="C108" s="35"/>
      <c r="D108" s="36"/>
      <c r="E108" s="36"/>
      <c r="F108" s="98"/>
      <c r="G108" s="97"/>
    </row>
    <row r="109" spans="1:5" ht="15.75" customHeight="1">
      <c r="A109" s="37" t="s">
        <v>1943</v>
      </c>
      <c r="B109" s="293" t="s">
        <v>339</v>
      </c>
      <c r="C109" s="293"/>
      <c r="D109" s="293"/>
      <c r="E109" s="293"/>
    </row>
    <row r="110" spans="1:5" ht="19.5" customHeight="1">
      <c r="A110" s="37" t="s">
        <v>2536</v>
      </c>
      <c r="B110" s="293" t="s">
        <v>1944</v>
      </c>
      <c r="C110" s="293"/>
      <c r="D110" s="293"/>
      <c r="E110" s="293"/>
    </row>
    <row r="111" spans="1:5" ht="14.25">
      <c r="A111" s="294"/>
      <c r="B111" s="294"/>
      <c r="C111" s="35"/>
      <c r="D111" s="36"/>
      <c r="E111" s="36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A57:E57"/>
    <mergeCell ref="B110:E110"/>
    <mergeCell ref="A111:B111"/>
    <mergeCell ref="A58:A59"/>
    <mergeCell ref="B58:B59"/>
    <mergeCell ref="C58:C59"/>
    <mergeCell ref="D58:E58"/>
    <mergeCell ref="A108:B108"/>
    <mergeCell ref="B109:E109"/>
  </mergeCells>
  <conditionalFormatting sqref="G1:G65536">
    <cfRule type="cellIs" priority="1" dxfId="4" operator="greaterThan" stopIfTrue="1">
      <formula>0.5</formula>
    </cfRule>
    <cfRule type="cellIs" priority="2" dxfId="5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8" r:id="rId1"/>
  <rowBreaks count="1" manualBreakCount="1">
    <brk id="56" max="255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5"/>
  <sheetViews>
    <sheetView zoomScalePageLayoutView="0" workbookViewId="0" topLeftCell="A112">
      <selection activeCell="F124" sqref="F124"/>
    </sheetView>
  </sheetViews>
  <sheetFormatPr defaultColWidth="8.8515625" defaultRowHeight="15"/>
  <cols>
    <col min="1" max="1" width="23.7109375" style="62" customWidth="1"/>
    <col min="2" max="2" width="79.8515625" style="42" customWidth="1"/>
    <col min="3" max="3" width="6.28125" style="62" customWidth="1"/>
    <col min="4" max="5" width="16.8515625" style="60" customWidth="1"/>
    <col min="6" max="6" width="9.28125" style="42" customWidth="1"/>
    <col min="7" max="7" width="14.28125" style="42" customWidth="1"/>
    <col min="8" max="16384" width="8.8515625" style="42" customWidth="1"/>
  </cols>
  <sheetData>
    <row r="1" spans="1:5" ht="14.25">
      <c r="A1" s="294" t="s">
        <v>2549</v>
      </c>
      <c r="B1" s="294"/>
      <c r="C1" s="39"/>
      <c r="D1" s="40" t="s">
        <v>341</v>
      </c>
      <c r="E1" s="40"/>
    </row>
    <row r="2" spans="1:5" ht="14.25">
      <c r="A2" s="294" t="s">
        <v>1946</v>
      </c>
      <c r="B2" s="294"/>
      <c r="C2" s="39"/>
      <c r="D2" s="40" t="s">
        <v>342</v>
      </c>
      <c r="E2" s="40"/>
    </row>
    <row r="3" spans="1:5" ht="14.25">
      <c r="A3" s="294" t="s">
        <v>1947</v>
      </c>
      <c r="B3" s="294"/>
      <c r="C3" s="39"/>
      <c r="D3" s="40"/>
      <c r="E3" s="40"/>
    </row>
    <row r="4" spans="1:5" ht="14.25">
      <c r="A4" s="43"/>
      <c r="B4" s="43"/>
      <c r="C4" s="44"/>
      <c r="D4" s="45"/>
      <c r="E4" s="45"/>
    </row>
    <row r="5" spans="1:5" ht="21" customHeight="1">
      <c r="A5" s="306" t="s">
        <v>293</v>
      </c>
      <c r="B5" s="306"/>
      <c r="C5" s="306"/>
      <c r="D5" s="306"/>
      <c r="E5" s="306"/>
    </row>
    <row r="6" spans="1:5" ht="21" customHeight="1">
      <c r="A6" s="306" t="s">
        <v>2547</v>
      </c>
      <c r="B6" s="306"/>
      <c r="C6" s="306"/>
      <c r="D6" s="306"/>
      <c r="E6" s="306"/>
    </row>
    <row r="7" spans="1:5" ht="16.5" customHeight="1">
      <c r="A7" s="326"/>
      <c r="B7" s="326"/>
      <c r="C7" s="326"/>
      <c r="D7" s="326"/>
      <c r="E7" s="326"/>
    </row>
    <row r="8" spans="1:5" ht="21" customHeight="1">
      <c r="A8" s="322" t="s">
        <v>59</v>
      </c>
      <c r="B8" s="322"/>
      <c r="C8" s="324" t="s">
        <v>1</v>
      </c>
      <c r="D8" s="325" t="s">
        <v>2</v>
      </c>
      <c r="E8" s="325"/>
    </row>
    <row r="9" spans="1:5" ht="33" customHeight="1">
      <c r="A9" s="322"/>
      <c r="B9" s="322"/>
      <c r="C9" s="324"/>
      <c r="D9" s="236" t="s">
        <v>3</v>
      </c>
      <c r="E9" s="274" t="s">
        <v>4</v>
      </c>
    </row>
    <row r="10" spans="1:5" ht="15.75" customHeight="1">
      <c r="A10" s="238">
        <v>1</v>
      </c>
      <c r="B10" s="238">
        <v>2</v>
      </c>
      <c r="C10" s="238">
        <v>3</v>
      </c>
      <c r="D10" s="239">
        <v>4</v>
      </c>
      <c r="E10" s="275">
        <v>5</v>
      </c>
    </row>
    <row r="11" spans="1:7" ht="21" customHeight="1">
      <c r="A11" s="261"/>
      <c r="B11" s="262" t="s">
        <v>178</v>
      </c>
      <c r="C11" s="263"/>
      <c r="D11" s="264">
        <v>8684252</v>
      </c>
      <c r="E11" s="264">
        <v>8268665</v>
      </c>
      <c r="F11" s="61"/>
      <c r="G11" s="61"/>
    </row>
    <row r="12" spans="1:7" ht="18" customHeight="1">
      <c r="A12" s="261"/>
      <c r="B12" s="262" t="s">
        <v>179</v>
      </c>
      <c r="C12" s="263">
        <v>20</v>
      </c>
      <c r="D12" s="264">
        <v>8350636</v>
      </c>
      <c r="E12" s="264">
        <v>8008042</v>
      </c>
      <c r="G12" s="61"/>
    </row>
    <row r="13" spans="1:7" ht="18" customHeight="1">
      <c r="A13" s="240">
        <v>750</v>
      </c>
      <c r="B13" s="265" t="s">
        <v>180</v>
      </c>
      <c r="C13" s="263"/>
      <c r="D13" s="266">
        <v>9627522</v>
      </c>
      <c r="E13" s="266">
        <v>9966806</v>
      </c>
      <c r="G13" s="61"/>
    </row>
    <row r="14" spans="1:7" ht="18" customHeight="1">
      <c r="A14" s="240">
        <v>752</v>
      </c>
      <c r="B14" s="265" t="s">
        <v>181</v>
      </c>
      <c r="C14" s="263"/>
      <c r="D14" s="266">
        <v>431984</v>
      </c>
      <c r="E14" s="266">
        <v>285675</v>
      </c>
      <c r="G14" s="61"/>
    </row>
    <row r="15" spans="1:7" ht="18" customHeight="1">
      <c r="A15" s="240">
        <v>753</v>
      </c>
      <c r="B15" s="265" t="s">
        <v>182</v>
      </c>
      <c r="C15" s="263"/>
      <c r="D15" s="266">
        <v>0</v>
      </c>
      <c r="E15" s="266">
        <v>0</v>
      </c>
      <c r="G15" s="61"/>
    </row>
    <row r="16" spans="1:5" ht="18" customHeight="1">
      <c r="A16" s="240">
        <v>754</v>
      </c>
      <c r="B16" s="265" t="s">
        <v>183</v>
      </c>
      <c r="C16" s="263"/>
      <c r="D16" s="266">
        <v>-111114</v>
      </c>
      <c r="E16" s="266">
        <v>-19934</v>
      </c>
    </row>
    <row r="17" spans="1:5" ht="30" customHeight="1">
      <c r="A17" s="240">
        <v>755</v>
      </c>
      <c r="B17" s="265" t="s">
        <v>184</v>
      </c>
      <c r="C17" s="263"/>
      <c r="D17" s="266">
        <v>-1655439</v>
      </c>
      <c r="E17" s="266">
        <v>-1856598</v>
      </c>
    </row>
    <row r="18" spans="1:5" ht="18" customHeight="1">
      <c r="A18" s="240">
        <v>756</v>
      </c>
      <c r="B18" s="265" t="s">
        <v>185</v>
      </c>
      <c r="C18" s="263"/>
      <c r="D18" s="266">
        <v>-19008</v>
      </c>
      <c r="E18" s="266">
        <v>-235496</v>
      </c>
    </row>
    <row r="19" spans="1:5" ht="18" customHeight="1">
      <c r="A19" s="240">
        <v>757</v>
      </c>
      <c r="B19" s="244" t="s">
        <v>186</v>
      </c>
      <c r="C19" s="263"/>
      <c r="D19" s="266">
        <v>0</v>
      </c>
      <c r="E19" s="266">
        <v>0</v>
      </c>
    </row>
    <row r="20" spans="1:5" ht="18" customHeight="1">
      <c r="A20" s="240">
        <v>758</v>
      </c>
      <c r="B20" s="265" t="s">
        <v>187</v>
      </c>
      <c r="C20" s="263"/>
      <c r="D20" s="266">
        <v>76691</v>
      </c>
      <c r="E20" s="266">
        <v>-132411</v>
      </c>
    </row>
    <row r="21" spans="1:5" ht="18" customHeight="1">
      <c r="A21" s="270"/>
      <c r="B21" s="271" t="s">
        <v>188</v>
      </c>
      <c r="C21" s="272">
        <v>21</v>
      </c>
      <c r="D21" s="264">
        <v>333616</v>
      </c>
      <c r="E21" s="264">
        <v>260623</v>
      </c>
    </row>
    <row r="22" spans="1:5" ht="18" customHeight="1">
      <c r="A22" s="270">
        <v>760</v>
      </c>
      <c r="B22" s="273" t="s">
        <v>189</v>
      </c>
      <c r="C22" s="272"/>
      <c r="D22" s="266">
        <v>36341</v>
      </c>
      <c r="E22" s="266">
        <v>16892</v>
      </c>
    </row>
    <row r="23" spans="1:5" ht="18" customHeight="1">
      <c r="A23" s="240">
        <v>764</v>
      </c>
      <c r="B23" s="265" t="s">
        <v>190</v>
      </c>
      <c r="C23" s="263"/>
      <c r="D23" s="266">
        <v>51095</v>
      </c>
      <c r="E23" s="266">
        <v>13891</v>
      </c>
    </row>
    <row r="24" spans="1:5" ht="18" customHeight="1">
      <c r="A24" s="240">
        <v>768</v>
      </c>
      <c r="B24" s="265" t="s">
        <v>191</v>
      </c>
      <c r="C24" s="263"/>
      <c r="D24" s="266">
        <v>0</v>
      </c>
      <c r="E24" s="266">
        <v>0</v>
      </c>
    </row>
    <row r="25" spans="1:5" ht="18" customHeight="1">
      <c r="A25" s="240">
        <v>769</v>
      </c>
      <c r="B25" s="265" t="s">
        <v>192</v>
      </c>
      <c r="C25" s="263"/>
      <c r="D25" s="266">
        <v>246180</v>
      </c>
      <c r="E25" s="266">
        <v>229840</v>
      </c>
    </row>
    <row r="26" spans="1:5" ht="18" customHeight="1">
      <c r="A26" s="240"/>
      <c r="B26" s="262" t="s">
        <v>193</v>
      </c>
      <c r="C26" s="263"/>
      <c r="D26" s="264">
        <v>4090218</v>
      </c>
      <c r="E26" s="264">
        <v>4027434</v>
      </c>
    </row>
    <row r="27" spans="1:5" ht="18" customHeight="1">
      <c r="A27" s="240"/>
      <c r="B27" s="262" t="s">
        <v>194</v>
      </c>
      <c r="C27" s="263">
        <v>22</v>
      </c>
      <c r="D27" s="264">
        <v>3556117</v>
      </c>
      <c r="E27" s="264">
        <v>3442035</v>
      </c>
    </row>
    <row r="28" spans="1:5" ht="18" customHeight="1">
      <c r="A28" s="240">
        <v>400</v>
      </c>
      <c r="B28" s="265" t="s">
        <v>195</v>
      </c>
      <c r="C28" s="263"/>
      <c r="D28" s="266">
        <v>3159923</v>
      </c>
      <c r="E28" s="266">
        <v>2403207</v>
      </c>
    </row>
    <row r="29" spans="1:5" ht="18" customHeight="1">
      <c r="A29" s="240"/>
      <c r="B29" s="265" t="s">
        <v>196</v>
      </c>
      <c r="C29" s="263"/>
      <c r="D29" s="266">
        <v>349170</v>
      </c>
      <c r="E29" s="266">
        <v>363187</v>
      </c>
    </row>
    <row r="30" spans="1:5" ht="18" customHeight="1">
      <c r="A30" s="240">
        <v>402</v>
      </c>
      <c r="B30" s="265" t="s">
        <v>197</v>
      </c>
      <c r="C30" s="263"/>
      <c r="D30" s="266">
        <v>-98248</v>
      </c>
      <c r="E30" s="266">
        <v>-100191</v>
      </c>
    </row>
    <row r="31" spans="1:5" ht="18" customHeight="1">
      <c r="A31" s="240">
        <v>403</v>
      </c>
      <c r="B31" s="265" t="s">
        <v>198</v>
      </c>
      <c r="C31" s="263"/>
      <c r="D31" s="266">
        <v>112642</v>
      </c>
      <c r="E31" s="266">
        <v>10025</v>
      </c>
    </row>
    <row r="32" spans="1:5" ht="31.5" customHeight="1">
      <c r="A32" s="240">
        <v>404</v>
      </c>
      <c r="B32" s="265" t="s">
        <v>199</v>
      </c>
      <c r="C32" s="263"/>
      <c r="D32" s="266">
        <v>-184181</v>
      </c>
      <c r="E32" s="266">
        <v>-59343</v>
      </c>
    </row>
    <row r="33" spans="1:5" ht="18" customHeight="1">
      <c r="A33" s="240">
        <v>405</v>
      </c>
      <c r="B33" s="265" t="s">
        <v>200</v>
      </c>
      <c r="C33" s="263"/>
      <c r="D33" s="266">
        <v>-26120</v>
      </c>
      <c r="E33" s="266">
        <v>325045</v>
      </c>
    </row>
    <row r="34" spans="1:5" ht="27.75" customHeight="1">
      <c r="A34" s="240">
        <v>406</v>
      </c>
      <c r="B34" s="265" t="s">
        <v>201</v>
      </c>
      <c r="C34" s="263"/>
      <c r="D34" s="266">
        <v>-117467</v>
      </c>
      <c r="E34" s="266">
        <v>-121087</v>
      </c>
    </row>
    <row r="35" spans="1:7" ht="18" customHeight="1">
      <c r="A35" s="240">
        <v>407</v>
      </c>
      <c r="B35" s="265" t="s">
        <v>1070</v>
      </c>
      <c r="C35" s="263"/>
      <c r="D35" s="266">
        <v>360398</v>
      </c>
      <c r="E35" s="266">
        <v>621192</v>
      </c>
      <c r="G35" s="61"/>
    </row>
    <row r="36" spans="1:5" ht="30" customHeight="1">
      <c r="A36" s="240">
        <v>408</v>
      </c>
      <c r="B36" s="265" t="s">
        <v>2366</v>
      </c>
      <c r="C36" s="263"/>
      <c r="D36" s="266">
        <v>0</v>
      </c>
      <c r="E36" s="266">
        <v>0</v>
      </c>
    </row>
    <row r="37" spans="1:5" ht="18" customHeight="1">
      <c r="A37" s="240">
        <v>409</v>
      </c>
      <c r="B37" s="265" t="s">
        <v>202</v>
      </c>
      <c r="C37" s="263"/>
      <c r="D37" s="266">
        <v>0</v>
      </c>
      <c r="E37" s="266">
        <v>0</v>
      </c>
    </row>
    <row r="38" spans="1:5" ht="16.5" customHeight="1">
      <c r="A38" s="240"/>
      <c r="B38" s="262" t="s">
        <v>203</v>
      </c>
      <c r="C38" s="263">
        <v>23</v>
      </c>
      <c r="D38" s="264">
        <v>-163440</v>
      </c>
      <c r="E38" s="264">
        <v>89209</v>
      </c>
    </row>
    <row r="39" spans="1:5" ht="16.5" customHeight="1">
      <c r="A39" s="240" t="s">
        <v>204</v>
      </c>
      <c r="B39" s="265" t="s">
        <v>205</v>
      </c>
      <c r="C39" s="263"/>
      <c r="D39" s="266">
        <v>0</v>
      </c>
      <c r="E39" s="266">
        <v>0</v>
      </c>
    </row>
    <row r="40" spans="1:5" ht="16.5" customHeight="1">
      <c r="A40" s="240" t="s">
        <v>206</v>
      </c>
      <c r="B40" s="265" t="s">
        <v>207</v>
      </c>
      <c r="C40" s="263"/>
      <c r="D40" s="266">
        <v>0</v>
      </c>
      <c r="E40" s="266">
        <v>0</v>
      </c>
    </row>
    <row r="41" spans="1:5" ht="16.5" customHeight="1">
      <c r="A41" s="240">
        <v>415</v>
      </c>
      <c r="B41" s="265" t="s">
        <v>208</v>
      </c>
      <c r="C41" s="263"/>
      <c r="D41" s="266">
        <v>-163440</v>
      </c>
      <c r="E41" s="266">
        <v>89209</v>
      </c>
    </row>
    <row r="42" spans="1:5" ht="16.5" customHeight="1">
      <c r="A42" s="240">
        <v>416.417</v>
      </c>
      <c r="B42" s="265" t="s">
        <v>209</v>
      </c>
      <c r="C42" s="263"/>
      <c r="D42" s="266">
        <v>0</v>
      </c>
      <c r="E42" s="266">
        <v>0</v>
      </c>
    </row>
    <row r="43" spans="1:5" ht="16.5" customHeight="1">
      <c r="A43" s="240">
        <v>418.419</v>
      </c>
      <c r="B43" s="265" t="s">
        <v>210</v>
      </c>
      <c r="C43" s="263"/>
      <c r="D43" s="266">
        <v>0</v>
      </c>
      <c r="E43" s="266">
        <v>0</v>
      </c>
    </row>
    <row r="44" spans="1:5" ht="16.5" customHeight="1">
      <c r="A44" s="240"/>
      <c r="B44" s="262" t="s">
        <v>211</v>
      </c>
      <c r="C44" s="263">
        <v>24</v>
      </c>
      <c r="D44" s="264">
        <v>697541</v>
      </c>
      <c r="E44" s="264">
        <v>496190</v>
      </c>
    </row>
    <row r="45" spans="1:5" ht="16.5" customHeight="1">
      <c r="A45" s="240">
        <v>420</v>
      </c>
      <c r="B45" s="265" t="s">
        <v>212</v>
      </c>
      <c r="C45" s="263"/>
      <c r="D45" s="266">
        <v>126798</v>
      </c>
      <c r="E45" s="266">
        <v>138891</v>
      </c>
    </row>
    <row r="46" spans="1:5" ht="16.5" customHeight="1">
      <c r="A46" s="240">
        <v>421</v>
      </c>
      <c r="B46" s="265" t="s">
        <v>213</v>
      </c>
      <c r="C46" s="263"/>
      <c r="D46" s="266">
        <v>0</v>
      </c>
      <c r="E46" s="266">
        <v>0</v>
      </c>
    </row>
    <row r="47" spans="1:5" ht="16.5" customHeight="1">
      <c r="A47" s="240">
        <v>422</v>
      </c>
      <c r="B47" s="265" t="s">
        <v>214</v>
      </c>
      <c r="C47" s="263"/>
      <c r="D47" s="266">
        <v>207699</v>
      </c>
      <c r="E47" s="266">
        <v>181254</v>
      </c>
    </row>
    <row r="48" spans="1:5" ht="16.5" customHeight="1">
      <c r="A48" s="240">
        <v>423</v>
      </c>
      <c r="B48" s="265" t="s">
        <v>215</v>
      </c>
      <c r="C48" s="263"/>
      <c r="D48" s="266">
        <v>101500</v>
      </c>
      <c r="E48" s="266">
        <v>93852</v>
      </c>
    </row>
    <row r="49" spans="1:5" ht="16.5" customHeight="1">
      <c r="A49" s="240">
        <v>424</v>
      </c>
      <c r="B49" s="265" t="s">
        <v>216</v>
      </c>
      <c r="C49" s="263"/>
      <c r="D49" s="266">
        <v>161256</v>
      </c>
      <c r="E49" s="266">
        <v>69011</v>
      </c>
    </row>
    <row r="50" spans="1:5" ht="16.5" customHeight="1">
      <c r="A50" s="240">
        <v>429</v>
      </c>
      <c r="B50" s="265" t="s">
        <v>217</v>
      </c>
      <c r="C50" s="263"/>
      <c r="D50" s="266">
        <v>93139</v>
      </c>
      <c r="E50" s="266">
        <v>11466</v>
      </c>
    </row>
    <row r="51" spans="1:5" ht="18" customHeight="1">
      <c r="A51" s="240">
        <v>460</v>
      </c>
      <c r="B51" s="265" t="s">
        <v>218</v>
      </c>
      <c r="C51" s="263"/>
      <c r="D51" s="266">
        <v>7149</v>
      </c>
      <c r="E51" s="266">
        <v>1716</v>
      </c>
    </row>
    <row r="52" spans="1:5" ht="16.5" customHeight="1">
      <c r="A52" s="240">
        <v>463</v>
      </c>
      <c r="B52" s="265" t="s">
        <v>219</v>
      </c>
      <c r="C52" s="263"/>
      <c r="D52" s="266">
        <v>0</v>
      </c>
      <c r="E52" s="266">
        <v>0</v>
      </c>
    </row>
    <row r="53" spans="1:5" ht="16.5" customHeight="1">
      <c r="A53" s="240" t="s">
        <v>1948</v>
      </c>
      <c r="B53" s="265" t="s">
        <v>220</v>
      </c>
      <c r="C53" s="263"/>
      <c r="D53" s="266">
        <v>0</v>
      </c>
      <c r="E53" s="266">
        <v>0</v>
      </c>
    </row>
    <row r="54" spans="1:5" ht="21" customHeight="1">
      <c r="A54" s="261"/>
      <c r="B54" s="262" t="s">
        <v>221</v>
      </c>
      <c r="C54" s="263"/>
      <c r="D54" s="264">
        <v>4594034</v>
      </c>
      <c r="E54" s="264">
        <v>4241231</v>
      </c>
    </row>
    <row r="55" spans="1:5" ht="16.5" customHeight="1">
      <c r="A55" s="261"/>
      <c r="B55" s="262" t="s">
        <v>222</v>
      </c>
      <c r="C55" s="263">
        <v>25</v>
      </c>
      <c r="D55" s="264">
        <v>3559748</v>
      </c>
      <c r="E55" s="264">
        <v>3395156</v>
      </c>
    </row>
    <row r="56" spans="1:5" ht="16.5" customHeight="1">
      <c r="A56" s="261"/>
      <c r="B56" s="262" t="s">
        <v>223</v>
      </c>
      <c r="C56" s="263"/>
      <c r="D56" s="264">
        <v>3122852</v>
      </c>
      <c r="E56" s="264">
        <v>3149467</v>
      </c>
    </row>
    <row r="57" spans="1:5" ht="16.5" customHeight="1">
      <c r="A57" s="261"/>
      <c r="B57" s="262" t="s">
        <v>224</v>
      </c>
      <c r="C57" s="263"/>
      <c r="D57" s="258">
        <v>18517</v>
      </c>
      <c r="E57" s="264">
        <v>165750</v>
      </c>
    </row>
    <row r="58" spans="1:5" ht="16.5" customHeight="1">
      <c r="A58" s="261"/>
      <c r="B58" s="262" t="s">
        <v>225</v>
      </c>
      <c r="C58" s="263"/>
      <c r="D58" s="266">
        <v>36290</v>
      </c>
      <c r="E58" s="264">
        <v>31748</v>
      </c>
    </row>
    <row r="59" spans="1:5" ht="16.5" customHeight="1">
      <c r="A59" s="267"/>
      <c r="B59" s="262" t="s">
        <v>226</v>
      </c>
      <c r="C59" s="263"/>
      <c r="D59" s="264">
        <v>432351</v>
      </c>
      <c r="E59" s="264">
        <v>430594</v>
      </c>
    </row>
    <row r="60" spans="1:5" ht="16.5" customHeight="1">
      <c r="A60" s="261"/>
      <c r="B60" s="265" t="s">
        <v>227</v>
      </c>
      <c r="C60" s="263"/>
      <c r="D60" s="266">
        <v>265978</v>
      </c>
      <c r="E60" s="266">
        <v>261998</v>
      </c>
    </row>
    <row r="61" spans="1:5" ht="16.5" customHeight="1">
      <c r="A61" s="261"/>
      <c r="B61" s="265" t="s">
        <v>228</v>
      </c>
      <c r="C61" s="263"/>
      <c r="D61" s="266">
        <v>163319</v>
      </c>
      <c r="E61" s="266">
        <v>165863</v>
      </c>
    </row>
    <row r="62" spans="1:5" ht="16.5" customHeight="1">
      <c r="A62" s="261"/>
      <c r="B62" s="265" t="s">
        <v>229</v>
      </c>
      <c r="C62" s="263"/>
      <c r="D62" s="266">
        <v>3054</v>
      </c>
      <c r="E62" s="266">
        <v>2733</v>
      </c>
    </row>
    <row r="63" spans="1:5" ht="16.5" customHeight="1">
      <c r="A63" s="267"/>
      <c r="B63" s="262" t="s">
        <v>230</v>
      </c>
      <c r="C63" s="263"/>
      <c r="D63" s="264">
        <v>7512</v>
      </c>
      <c r="E63" s="264">
        <v>10523</v>
      </c>
    </row>
    <row r="64" spans="1:5" ht="15" customHeight="1">
      <c r="A64" s="261"/>
      <c r="B64" s="265" t="s">
        <v>231</v>
      </c>
      <c r="C64" s="263"/>
      <c r="D64" s="266">
        <v>933</v>
      </c>
      <c r="E64" s="266">
        <v>1521</v>
      </c>
    </row>
    <row r="65" spans="1:5" ht="16.5" customHeight="1">
      <c r="A65" s="261"/>
      <c r="B65" s="265" t="s">
        <v>232</v>
      </c>
      <c r="C65" s="263"/>
      <c r="D65" s="266">
        <v>2660</v>
      </c>
      <c r="E65" s="266">
        <v>3292</v>
      </c>
    </row>
    <row r="66" spans="1:5" ht="16.5" customHeight="1">
      <c r="A66" s="261" t="s">
        <v>57</v>
      </c>
      <c r="B66" s="265" t="s">
        <v>233</v>
      </c>
      <c r="C66" s="263"/>
      <c r="D66" s="266">
        <v>3845</v>
      </c>
      <c r="E66" s="266">
        <v>5395</v>
      </c>
    </row>
    <row r="67" spans="1:5" ht="16.5" customHeight="1">
      <c r="A67" s="261"/>
      <c r="B67" s="265" t="s">
        <v>234</v>
      </c>
      <c r="C67" s="263"/>
      <c r="D67" s="266">
        <v>74</v>
      </c>
      <c r="E67" s="266">
        <v>315</v>
      </c>
    </row>
    <row r="68" spans="1:5" ht="18" customHeight="1">
      <c r="A68" s="267"/>
      <c r="B68" s="262" t="s">
        <v>235</v>
      </c>
      <c r="C68" s="263"/>
      <c r="D68" s="264">
        <v>127249</v>
      </c>
      <c r="E68" s="264">
        <v>135741</v>
      </c>
    </row>
    <row r="69" spans="1:5" ht="42.75" customHeight="1">
      <c r="A69" s="261"/>
      <c r="B69" s="265" t="s">
        <v>236</v>
      </c>
      <c r="C69" s="263"/>
      <c r="D69" s="266">
        <v>22554</v>
      </c>
      <c r="E69" s="266">
        <v>23755</v>
      </c>
    </row>
    <row r="70" spans="1:5" ht="18" customHeight="1">
      <c r="A70" s="261"/>
      <c r="B70" s="265" t="s">
        <v>237</v>
      </c>
      <c r="C70" s="263"/>
      <c r="D70" s="266">
        <v>58919</v>
      </c>
      <c r="E70" s="266">
        <v>68052</v>
      </c>
    </row>
    <row r="71" spans="1:5" ht="18" customHeight="1">
      <c r="A71" s="261"/>
      <c r="B71" s="265" t="s">
        <v>238</v>
      </c>
      <c r="C71" s="263"/>
      <c r="D71" s="266">
        <v>15708</v>
      </c>
      <c r="E71" s="266">
        <v>14938</v>
      </c>
    </row>
    <row r="72" spans="1:5" ht="18" customHeight="1">
      <c r="A72" s="261"/>
      <c r="B72" s="265" t="s">
        <v>239</v>
      </c>
      <c r="C72" s="263"/>
      <c r="D72" s="266">
        <v>2574</v>
      </c>
      <c r="E72" s="266">
        <v>2470</v>
      </c>
    </row>
    <row r="73" spans="1:5" ht="18" customHeight="1">
      <c r="A73" s="240"/>
      <c r="B73" s="265" t="s">
        <v>240</v>
      </c>
      <c r="C73" s="263"/>
      <c r="D73" s="266">
        <v>4083</v>
      </c>
      <c r="E73" s="266">
        <v>4138</v>
      </c>
    </row>
    <row r="74" spans="1:5" ht="18" customHeight="1">
      <c r="A74" s="240"/>
      <c r="B74" s="265" t="s">
        <v>241</v>
      </c>
      <c r="C74" s="263"/>
      <c r="D74" s="266">
        <v>23411</v>
      </c>
      <c r="E74" s="266">
        <v>22388</v>
      </c>
    </row>
    <row r="75" spans="1:5" ht="18" customHeight="1">
      <c r="A75" s="240"/>
      <c r="B75" s="262" t="s">
        <v>242</v>
      </c>
      <c r="C75" s="263"/>
      <c r="D75" s="264">
        <v>74737</v>
      </c>
      <c r="E75" s="264">
        <v>81380</v>
      </c>
    </row>
    <row r="76" spans="1:5" ht="18" customHeight="1">
      <c r="A76" s="240">
        <v>706</v>
      </c>
      <c r="B76" s="262" t="s">
        <v>243</v>
      </c>
      <c r="C76" s="263"/>
      <c r="D76" s="266">
        <v>222726</v>
      </c>
      <c r="E76" s="266">
        <v>278547</v>
      </c>
    </row>
    <row r="77" spans="1:5" ht="18" customHeight="1">
      <c r="A77" s="240"/>
      <c r="B77" s="262" t="s">
        <v>244</v>
      </c>
      <c r="C77" s="263"/>
      <c r="D77" s="258">
        <v>1034286</v>
      </c>
      <c r="E77" s="258">
        <v>846075</v>
      </c>
    </row>
    <row r="78" spans="1:5" ht="18" customHeight="1">
      <c r="A78" s="240"/>
      <c r="B78" s="262" t="s">
        <v>245</v>
      </c>
      <c r="C78" s="263"/>
      <c r="D78" s="258">
        <v>382676</v>
      </c>
      <c r="E78" s="258">
        <v>716528</v>
      </c>
    </row>
    <row r="79" spans="1:5" ht="18" customHeight="1">
      <c r="A79" s="240"/>
      <c r="B79" s="262" t="s">
        <v>246</v>
      </c>
      <c r="C79" s="263"/>
      <c r="D79" s="256">
        <v>159913</v>
      </c>
      <c r="E79" s="256">
        <v>279503</v>
      </c>
    </row>
    <row r="80" spans="1:5" ht="18" customHeight="1">
      <c r="A80" s="240">
        <v>770</v>
      </c>
      <c r="B80" s="265" t="s">
        <v>247</v>
      </c>
      <c r="C80" s="263"/>
      <c r="D80" s="266">
        <v>135850</v>
      </c>
      <c r="E80" s="266">
        <v>279503</v>
      </c>
    </row>
    <row r="81" spans="1:5" ht="18" customHeight="1">
      <c r="A81" s="240">
        <v>771</v>
      </c>
      <c r="B81" s="265" t="s">
        <v>248</v>
      </c>
      <c r="C81" s="263"/>
      <c r="D81" s="266">
        <v>0</v>
      </c>
      <c r="E81" s="266">
        <v>0</v>
      </c>
    </row>
    <row r="82" spans="1:5" ht="18" customHeight="1">
      <c r="A82" s="240">
        <v>772</v>
      </c>
      <c r="B82" s="265" t="s">
        <v>249</v>
      </c>
      <c r="C82" s="263"/>
      <c r="D82" s="266">
        <v>0</v>
      </c>
      <c r="E82" s="266">
        <v>0</v>
      </c>
    </row>
    <row r="83" spans="1:5" ht="18" customHeight="1">
      <c r="A83" s="240" t="s">
        <v>2362</v>
      </c>
      <c r="B83" s="265" t="s">
        <v>250</v>
      </c>
      <c r="C83" s="263"/>
      <c r="D83" s="266">
        <v>0</v>
      </c>
      <c r="E83" s="266">
        <v>0</v>
      </c>
    </row>
    <row r="84" spans="1:5" ht="18" customHeight="1">
      <c r="A84" s="240" t="s">
        <v>2361</v>
      </c>
      <c r="B84" s="265" t="s">
        <v>251</v>
      </c>
      <c r="C84" s="263"/>
      <c r="D84" s="266">
        <v>24063</v>
      </c>
      <c r="E84" s="266">
        <v>0</v>
      </c>
    </row>
    <row r="85" spans="1:5" ht="18" customHeight="1">
      <c r="A85" s="240" t="s">
        <v>1949</v>
      </c>
      <c r="B85" s="265" t="s">
        <v>252</v>
      </c>
      <c r="C85" s="263"/>
      <c r="D85" s="266">
        <v>0</v>
      </c>
      <c r="E85" s="266">
        <v>0</v>
      </c>
    </row>
    <row r="86" spans="1:5" ht="18" customHeight="1">
      <c r="A86" s="240"/>
      <c r="B86" s="262" t="s">
        <v>253</v>
      </c>
      <c r="C86" s="263"/>
      <c r="D86" s="264">
        <v>23731</v>
      </c>
      <c r="E86" s="264">
        <v>22203</v>
      </c>
    </row>
    <row r="87" spans="1:5" ht="18" customHeight="1">
      <c r="A87" s="240">
        <v>730</v>
      </c>
      <c r="B87" s="265" t="s">
        <v>254</v>
      </c>
      <c r="C87" s="263"/>
      <c r="D87" s="266">
        <v>0</v>
      </c>
      <c r="E87" s="266">
        <v>0</v>
      </c>
    </row>
    <row r="88" spans="1:5" ht="18" customHeight="1">
      <c r="A88" s="240">
        <v>732</v>
      </c>
      <c r="B88" s="265" t="s">
        <v>255</v>
      </c>
      <c r="C88" s="263"/>
      <c r="D88" s="266">
        <v>0</v>
      </c>
      <c r="E88" s="266">
        <v>0</v>
      </c>
    </row>
    <row r="89" spans="1:5" ht="18" customHeight="1">
      <c r="A89" s="240">
        <v>734</v>
      </c>
      <c r="B89" s="265" t="s">
        <v>256</v>
      </c>
      <c r="C89" s="263"/>
      <c r="D89" s="266">
        <v>0</v>
      </c>
      <c r="E89" s="266">
        <v>0</v>
      </c>
    </row>
    <row r="90" spans="1:5" ht="18" customHeight="1">
      <c r="A90" s="240">
        <v>735</v>
      </c>
      <c r="B90" s="265" t="s">
        <v>257</v>
      </c>
      <c r="C90" s="263"/>
      <c r="D90" s="266">
        <v>23731</v>
      </c>
      <c r="E90" s="266">
        <v>22203</v>
      </c>
    </row>
    <row r="91" spans="1:5" ht="18" customHeight="1">
      <c r="A91" s="240" t="s">
        <v>258</v>
      </c>
      <c r="B91" s="265" t="s">
        <v>259</v>
      </c>
      <c r="C91" s="263"/>
      <c r="D91" s="266">
        <v>0</v>
      </c>
      <c r="E91" s="266">
        <v>0</v>
      </c>
    </row>
    <row r="92" spans="1:5" ht="18" customHeight="1">
      <c r="A92" s="240" t="s">
        <v>260</v>
      </c>
      <c r="B92" s="265" t="s">
        <v>261</v>
      </c>
      <c r="C92" s="263"/>
      <c r="D92" s="266">
        <v>0</v>
      </c>
      <c r="E92" s="266">
        <v>0</v>
      </c>
    </row>
    <row r="93" spans="1:5" ht="30" customHeight="1">
      <c r="A93" s="240"/>
      <c r="B93" s="262" t="s">
        <v>262</v>
      </c>
      <c r="C93" s="263"/>
      <c r="D93" s="264">
        <v>136182</v>
      </c>
      <c r="E93" s="264">
        <v>257300</v>
      </c>
    </row>
    <row r="94" spans="1:5" ht="18" customHeight="1">
      <c r="A94" s="240"/>
      <c r="B94" s="262" t="s">
        <v>263</v>
      </c>
      <c r="C94" s="263">
        <v>26</v>
      </c>
      <c r="D94" s="264">
        <v>352316</v>
      </c>
      <c r="E94" s="264">
        <v>545591</v>
      </c>
    </row>
    <row r="95" spans="1:5" ht="18" customHeight="1">
      <c r="A95" s="240">
        <v>770</v>
      </c>
      <c r="B95" s="265" t="s">
        <v>264</v>
      </c>
      <c r="C95" s="263"/>
      <c r="D95" s="266">
        <v>202518</v>
      </c>
      <c r="E95" s="266">
        <v>128636</v>
      </c>
    </row>
    <row r="96" spans="1:5" ht="18" customHeight="1">
      <c r="A96" s="240">
        <v>772</v>
      </c>
      <c r="B96" s="265" t="s">
        <v>265</v>
      </c>
      <c r="C96" s="263"/>
      <c r="D96" s="266">
        <v>0</v>
      </c>
      <c r="E96" s="266">
        <v>0</v>
      </c>
    </row>
    <row r="97" spans="1:5" ht="18" customHeight="1">
      <c r="A97" s="240" t="s">
        <v>1950</v>
      </c>
      <c r="B97" s="265" t="s">
        <v>266</v>
      </c>
      <c r="C97" s="263"/>
      <c r="D97" s="266">
        <v>0</v>
      </c>
      <c r="E97" s="266">
        <v>0</v>
      </c>
    </row>
    <row r="98" spans="1:5" ht="18" customHeight="1">
      <c r="A98" s="240">
        <v>773</v>
      </c>
      <c r="B98" s="265" t="s">
        <v>267</v>
      </c>
      <c r="C98" s="263"/>
      <c r="D98" s="266">
        <v>0</v>
      </c>
      <c r="E98" s="266">
        <v>0</v>
      </c>
    </row>
    <row r="99" spans="1:7" ht="18" customHeight="1">
      <c r="A99" s="240" t="s">
        <v>268</v>
      </c>
      <c r="B99" s="265" t="s">
        <v>269</v>
      </c>
      <c r="C99" s="263"/>
      <c r="D99" s="266">
        <v>6129</v>
      </c>
      <c r="E99" s="266">
        <v>3588</v>
      </c>
      <c r="G99" s="61"/>
    </row>
    <row r="100" spans="1:5" ht="18" customHeight="1">
      <c r="A100" s="240" t="s">
        <v>270</v>
      </c>
      <c r="B100" s="265" t="s">
        <v>271</v>
      </c>
      <c r="C100" s="263"/>
      <c r="D100" s="266">
        <v>3399</v>
      </c>
      <c r="E100" s="266">
        <v>0</v>
      </c>
    </row>
    <row r="101" spans="1:5" ht="18" customHeight="1">
      <c r="A101" s="240" t="s">
        <v>272</v>
      </c>
      <c r="B101" s="265" t="s">
        <v>273</v>
      </c>
      <c r="C101" s="263"/>
      <c r="D101" s="266">
        <v>140270</v>
      </c>
      <c r="E101" s="266">
        <v>413367</v>
      </c>
    </row>
    <row r="102" spans="1:5" ht="18" customHeight="1">
      <c r="A102" s="240"/>
      <c r="B102" s="262" t="s">
        <v>274</v>
      </c>
      <c r="C102" s="263">
        <v>27</v>
      </c>
      <c r="D102" s="264">
        <v>105822</v>
      </c>
      <c r="E102" s="264">
        <v>86363</v>
      </c>
    </row>
    <row r="103" spans="1:5" ht="18" customHeight="1">
      <c r="A103" s="240">
        <v>730</v>
      </c>
      <c r="B103" s="265" t="s">
        <v>275</v>
      </c>
      <c r="C103" s="263"/>
      <c r="D103" s="266">
        <v>0</v>
      </c>
      <c r="E103" s="266">
        <v>800</v>
      </c>
    </row>
    <row r="104" spans="1:5" ht="18" customHeight="1">
      <c r="A104" s="240">
        <v>732</v>
      </c>
      <c r="B104" s="265" t="s">
        <v>276</v>
      </c>
      <c r="C104" s="263"/>
      <c r="D104" s="266">
        <v>0</v>
      </c>
      <c r="E104" s="266">
        <v>0</v>
      </c>
    </row>
    <row r="105" spans="1:5" ht="18" customHeight="1">
      <c r="A105" s="240">
        <v>734</v>
      </c>
      <c r="B105" s="265" t="s">
        <v>277</v>
      </c>
      <c r="C105" s="263"/>
      <c r="D105" s="266">
        <v>0</v>
      </c>
      <c r="E105" s="266">
        <v>0</v>
      </c>
    </row>
    <row r="106" spans="1:5" ht="18" customHeight="1">
      <c r="A106" s="240" t="s">
        <v>278</v>
      </c>
      <c r="B106" s="265" t="s">
        <v>279</v>
      </c>
      <c r="C106" s="263"/>
      <c r="D106" s="266">
        <v>62</v>
      </c>
      <c r="E106" s="266">
        <v>73</v>
      </c>
    </row>
    <row r="107" spans="1:5" ht="18" customHeight="1">
      <c r="A107" s="240" t="s">
        <v>280</v>
      </c>
      <c r="B107" s="265" t="s">
        <v>281</v>
      </c>
      <c r="C107" s="263"/>
      <c r="D107" s="266">
        <v>0</v>
      </c>
      <c r="E107" s="266">
        <v>0</v>
      </c>
    </row>
    <row r="108" spans="1:5" ht="18" customHeight="1">
      <c r="A108" s="240" t="s">
        <v>1951</v>
      </c>
      <c r="B108" s="265" t="s">
        <v>282</v>
      </c>
      <c r="C108" s="263"/>
      <c r="D108" s="266">
        <v>0</v>
      </c>
      <c r="E108" s="266">
        <v>0</v>
      </c>
    </row>
    <row r="109" spans="1:7" ht="18" customHeight="1">
      <c r="A109" s="240" t="s">
        <v>1952</v>
      </c>
      <c r="B109" s="265" t="s">
        <v>283</v>
      </c>
      <c r="C109" s="263"/>
      <c r="D109" s="266">
        <v>105760</v>
      </c>
      <c r="E109" s="266">
        <v>85490</v>
      </c>
      <c r="G109" s="135"/>
    </row>
    <row r="110" spans="1:5" ht="30.75" customHeight="1">
      <c r="A110" s="240"/>
      <c r="B110" s="262" t="s">
        <v>284</v>
      </c>
      <c r="C110" s="263"/>
      <c r="D110" s="258">
        <v>246494</v>
      </c>
      <c r="E110" s="258">
        <v>459228</v>
      </c>
    </row>
    <row r="111" spans="1:5" ht="27" customHeight="1">
      <c r="A111" s="240"/>
      <c r="B111" s="262" t="s">
        <v>285</v>
      </c>
      <c r="C111" s="263"/>
      <c r="D111" s="264">
        <v>1416962</v>
      </c>
      <c r="E111" s="264">
        <v>1562603</v>
      </c>
    </row>
    <row r="112" spans="1:5" ht="20.25" customHeight="1">
      <c r="A112" s="240"/>
      <c r="B112" s="262" t="s">
        <v>286</v>
      </c>
      <c r="C112" s="263">
        <v>28</v>
      </c>
      <c r="D112" s="264">
        <v>138202</v>
      </c>
      <c r="E112" s="264">
        <v>151257</v>
      </c>
    </row>
    <row r="113" spans="1:5" ht="18" customHeight="1">
      <c r="A113" s="240">
        <v>820</v>
      </c>
      <c r="B113" s="265" t="s">
        <v>287</v>
      </c>
      <c r="C113" s="263"/>
      <c r="D113" s="266">
        <v>138202</v>
      </c>
      <c r="E113" s="266">
        <v>151257</v>
      </c>
    </row>
    <row r="114" spans="1:5" ht="18" customHeight="1">
      <c r="A114" s="240">
        <v>823</v>
      </c>
      <c r="B114" s="265" t="s">
        <v>288</v>
      </c>
      <c r="C114" s="263"/>
      <c r="D114" s="256">
        <v>0</v>
      </c>
      <c r="E114" s="266">
        <v>0</v>
      </c>
    </row>
    <row r="115" spans="1:7" ht="16.5" customHeight="1">
      <c r="A115" s="240"/>
      <c r="B115" s="262" t="s">
        <v>289</v>
      </c>
      <c r="C115" s="263"/>
      <c r="D115" s="264">
        <v>1278760</v>
      </c>
      <c r="E115" s="264">
        <v>1411346</v>
      </c>
      <c r="G115" s="290"/>
    </row>
    <row r="116" spans="1:5" ht="16.5" customHeight="1">
      <c r="A116" s="240"/>
      <c r="B116" s="262" t="s">
        <v>290</v>
      </c>
      <c r="C116" s="263"/>
      <c r="D116" s="266"/>
      <c r="E116" s="268"/>
    </row>
    <row r="117" spans="1:7" ht="18" customHeight="1">
      <c r="A117" s="240" t="s">
        <v>347</v>
      </c>
      <c r="B117" s="265" t="s">
        <v>291</v>
      </c>
      <c r="C117" s="263"/>
      <c r="D117" s="266"/>
      <c r="E117" s="268"/>
      <c r="G117" s="135"/>
    </row>
    <row r="118" spans="1:7" ht="16.5" customHeight="1">
      <c r="A118" s="261"/>
      <c r="B118" s="262" t="s">
        <v>292</v>
      </c>
      <c r="C118" s="263"/>
      <c r="D118" s="269"/>
      <c r="E118" s="269"/>
      <c r="G118" s="136"/>
    </row>
    <row r="119" spans="1:7" ht="43.5" customHeight="1">
      <c r="A119" s="37"/>
      <c r="B119" s="293"/>
      <c r="C119" s="293"/>
      <c r="D119" s="293"/>
      <c r="E119" s="293"/>
      <c r="G119" s="135"/>
    </row>
    <row r="120" spans="1:5" s="56" customFormat="1" ht="14.25">
      <c r="A120" s="294"/>
      <c r="B120" s="294"/>
      <c r="C120" s="35"/>
      <c r="D120" s="36"/>
      <c r="E120" s="276"/>
    </row>
    <row r="121" spans="1:5" ht="19.5" customHeight="1">
      <c r="A121" s="37" t="s">
        <v>1943</v>
      </c>
      <c r="B121" s="293" t="s">
        <v>339</v>
      </c>
      <c r="C121" s="293"/>
      <c r="D121" s="293"/>
      <c r="E121" s="293"/>
    </row>
    <row r="122" spans="1:5" ht="19.5" customHeight="1">
      <c r="A122" s="37"/>
      <c r="B122" s="38"/>
      <c r="C122" s="38"/>
      <c r="D122" s="38"/>
      <c r="E122" s="277"/>
    </row>
    <row r="123" spans="1:5" ht="14.25">
      <c r="A123" s="37" t="s">
        <v>2555</v>
      </c>
      <c r="B123" s="293" t="s">
        <v>1944</v>
      </c>
      <c r="C123" s="293"/>
      <c r="D123" s="293"/>
      <c r="E123" s="293"/>
    </row>
    <row r="124" spans="1:5" ht="14.25">
      <c r="A124" s="294"/>
      <c r="B124" s="294"/>
      <c r="C124" s="35"/>
      <c r="D124" s="36"/>
      <c r="E124" s="276"/>
    </row>
    <row r="125" spans="1:3" ht="12.75">
      <c r="A125" s="57"/>
      <c r="B125" s="58"/>
      <c r="C125" s="59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zoomScalePageLayoutView="0" workbookViewId="0" topLeftCell="A58">
      <selection activeCell="J60" sqref="J60"/>
    </sheetView>
  </sheetViews>
  <sheetFormatPr defaultColWidth="8.8515625" defaultRowHeight="15"/>
  <cols>
    <col min="1" max="1" width="13.28125" style="103" customWidth="1"/>
    <col min="2" max="2" width="66.140625" style="103" customWidth="1"/>
    <col min="3" max="3" width="4.421875" style="103" customWidth="1"/>
    <col min="4" max="4" width="20.7109375" style="289" customWidth="1"/>
    <col min="5" max="5" width="20.7109375" style="115" customWidth="1"/>
    <col min="6" max="6" width="10.00390625" style="103" bestFit="1" customWidth="1"/>
    <col min="7" max="16384" width="8.8515625" style="103" customWidth="1"/>
  </cols>
  <sheetData>
    <row r="1" spans="1:5" ht="15">
      <c r="A1" s="311" t="s">
        <v>2552</v>
      </c>
      <c r="B1" s="311"/>
      <c r="C1" s="101"/>
      <c r="D1" s="283" t="s">
        <v>341</v>
      </c>
      <c r="E1" s="102"/>
    </row>
    <row r="2" spans="1:5" ht="15">
      <c r="A2" s="311" t="s">
        <v>344</v>
      </c>
      <c r="B2" s="311"/>
      <c r="C2" s="101"/>
      <c r="D2" s="283" t="s">
        <v>342</v>
      </c>
      <c r="E2" s="102"/>
    </row>
    <row r="3" spans="1:5" ht="15">
      <c r="A3" s="311" t="s">
        <v>345</v>
      </c>
      <c r="B3" s="311"/>
      <c r="C3" s="101"/>
      <c r="D3" s="283"/>
      <c r="E3" s="102"/>
    </row>
    <row r="4" spans="1:5" ht="15">
      <c r="A4" s="104"/>
      <c r="B4" s="104"/>
      <c r="C4" s="104"/>
      <c r="D4" s="284"/>
      <c r="E4" s="105"/>
    </row>
    <row r="5" spans="1:5" ht="15">
      <c r="A5" s="312" t="s">
        <v>337</v>
      </c>
      <c r="B5" s="312"/>
      <c r="C5" s="312"/>
      <c r="D5" s="312"/>
      <c r="E5" s="312"/>
    </row>
    <row r="6" spans="1:5" ht="15">
      <c r="A6" s="313" t="s">
        <v>2553</v>
      </c>
      <c r="B6" s="313"/>
      <c r="C6" s="313"/>
      <c r="D6" s="313"/>
      <c r="E6" s="313"/>
    </row>
    <row r="7" spans="1:5" ht="15">
      <c r="A7" s="314"/>
      <c r="B7" s="314" t="s">
        <v>0</v>
      </c>
      <c r="C7" s="315" t="s">
        <v>1</v>
      </c>
      <c r="D7" s="308" t="s">
        <v>2</v>
      </c>
      <c r="E7" s="308"/>
    </row>
    <row r="8" spans="1:5" ht="15">
      <c r="A8" s="314"/>
      <c r="B8" s="314"/>
      <c r="C8" s="315"/>
      <c r="D8" s="285" t="s">
        <v>3</v>
      </c>
      <c r="E8" s="280" t="s">
        <v>4</v>
      </c>
    </row>
    <row r="9" spans="1:5" ht="15">
      <c r="A9" s="279"/>
      <c r="B9" s="279">
        <v>1</v>
      </c>
      <c r="C9" s="279">
        <v>2</v>
      </c>
      <c r="D9" s="286">
        <v>3</v>
      </c>
      <c r="E9" s="279">
        <v>4</v>
      </c>
    </row>
    <row r="10" spans="1:5" ht="17.25" customHeight="1">
      <c r="A10" s="281" t="s">
        <v>5</v>
      </c>
      <c r="B10" s="109" t="s">
        <v>6</v>
      </c>
      <c r="C10" s="110"/>
      <c r="D10" s="287"/>
      <c r="E10" s="111"/>
    </row>
    <row r="11" spans="1:6" ht="18" customHeight="1">
      <c r="A11" s="112">
        <v>1</v>
      </c>
      <c r="B11" s="113" t="s">
        <v>7</v>
      </c>
      <c r="C11" s="114"/>
      <c r="D11" s="157">
        <v>11507167</v>
      </c>
      <c r="E11" s="157">
        <v>11605419</v>
      </c>
      <c r="F11" s="115"/>
    </row>
    <row r="12" spans="1:10" ht="15">
      <c r="A12" s="116"/>
      <c r="B12" s="117" t="s">
        <v>8</v>
      </c>
      <c r="C12" s="114"/>
      <c r="D12" s="156">
        <v>10827025</v>
      </c>
      <c r="E12" s="100">
        <v>11036300</v>
      </c>
      <c r="F12" s="115"/>
      <c r="J12" s="118"/>
    </row>
    <row r="13" spans="1:10" ht="15">
      <c r="A13" s="116"/>
      <c r="B13" s="119" t="s">
        <v>9</v>
      </c>
      <c r="C13" s="114"/>
      <c r="D13" s="156">
        <v>117193</v>
      </c>
      <c r="E13" s="100">
        <v>50049</v>
      </c>
      <c r="F13" s="115"/>
      <c r="J13" s="118"/>
    </row>
    <row r="14" spans="1:10" ht="15">
      <c r="A14" s="116"/>
      <c r="B14" s="119" t="s">
        <v>10</v>
      </c>
      <c r="C14" s="114"/>
      <c r="D14" s="156">
        <v>527415</v>
      </c>
      <c r="E14" s="100">
        <v>507287</v>
      </c>
      <c r="F14" s="115"/>
      <c r="J14" s="118"/>
    </row>
    <row r="15" spans="1:10" ht="15">
      <c r="A15" s="116"/>
      <c r="B15" s="119" t="s">
        <v>11</v>
      </c>
      <c r="C15" s="114"/>
      <c r="D15" s="156">
        <v>35534</v>
      </c>
      <c r="E15" s="100">
        <v>11783</v>
      </c>
      <c r="F15" s="115"/>
      <c r="J15" s="118"/>
    </row>
    <row r="16" spans="1:6" ht="15.75" customHeight="1">
      <c r="A16" s="112">
        <v>2</v>
      </c>
      <c r="B16" s="113" t="s">
        <v>12</v>
      </c>
      <c r="C16" s="114"/>
      <c r="D16" s="157">
        <v>-12105060</v>
      </c>
      <c r="E16" s="157">
        <v>-9744998</v>
      </c>
      <c r="F16" s="115"/>
    </row>
    <row r="17" spans="1:6" ht="15.75" customHeight="1">
      <c r="A17" s="120"/>
      <c r="B17" s="117" t="s">
        <v>13</v>
      </c>
      <c r="C17" s="114"/>
      <c r="D17" s="156">
        <v>-3299971</v>
      </c>
      <c r="E17" s="100">
        <v>-2461674</v>
      </c>
      <c r="F17" s="115"/>
    </row>
    <row r="18" spans="1:6" ht="26.25">
      <c r="A18" s="120"/>
      <c r="B18" s="117" t="s">
        <v>14</v>
      </c>
      <c r="C18" s="114"/>
      <c r="D18" s="156">
        <v>-1412970</v>
      </c>
      <c r="E18" s="100">
        <v>-1682326</v>
      </c>
      <c r="F18" s="115"/>
    </row>
    <row r="19" spans="1:6" ht="15" customHeight="1">
      <c r="A19" s="120"/>
      <c r="B19" s="117" t="s">
        <v>15</v>
      </c>
      <c r="C19" s="114"/>
      <c r="D19" s="156">
        <v>-1599042</v>
      </c>
      <c r="E19" s="100">
        <v>-1589732</v>
      </c>
      <c r="F19" s="115"/>
    </row>
    <row r="20" spans="1:6" ht="15">
      <c r="A20" s="120"/>
      <c r="B20" s="117" t="s">
        <v>16</v>
      </c>
      <c r="C20" s="114"/>
      <c r="D20" s="156">
        <v>-890292</v>
      </c>
      <c r="E20" s="100">
        <v>-547267</v>
      </c>
      <c r="F20" s="115"/>
    </row>
    <row r="21" spans="1:6" ht="15">
      <c r="A21" s="120"/>
      <c r="B21" s="117" t="s">
        <v>17</v>
      </c>
      <c r="C21" s="114"/>
      <c r="D21" s="156">
        <v>-904647</v>
      </c>
      <c r="E21" s="100">
        <v>-932686</v>
      </c>
      <c r="F21" s="115"/>
    </row>
    <row r="22" spans="1:6" ht="15">
      <c r="A22" s="120"/>
      <c r="B22" s="117" t="s">
        <v>18</v>
      </c>
      <c r="C22" s="114"/>
      <c r="D22" s="156">
        <v>-81578</v>
      </c>
      <c r="E22" s="100">
        <v>-22052</v>
      </c>
      <c r="F22" s="115"/>
    </row>
    <row r="23" spans="1:6" ht="15">
      <c r="A23" s="120"/>
      <c r="B23" s="117" t="s">
        <v>19</v>
      </c>
      <c r="C23" s="114"/>
      <c r="D23" s="156">
        <v>-3916560</v>
      </c>
      <c r="E23" s="100">
        <v>-2509261</v>
      </c>
      <c r="F23" s="115"/>
    </row>
    <row r="24" spans="1:6" ht="15">
      <c r="A24" s="120"/>
      <c r="B24" s="117" t="s">
        <v>20</v>
      </c>
      <c r="C24" s="114"/>
      <c r="D24" s="156">
        <v>0</v>
      </c>
      <c r="E24" s="100">
        <v>0</v>
      </c>
      <c r="F24" s="115"/>
    </row>
    <row r="25" spans="1:6" ht="17.25" customHeight="1">
      <c r="A25" s="112">
        <v>3</v>
      </c>
      <c r="B25" s="113" t="s">
        <v>21</v>
      </c>
      <c r="C25" s="114"/>
      <c r="D25" s="157">
        <v>-597893</v>
      </c>
      <c r="E25" s="157">
        <v>1860421</v>
      </c>
      <c r="F25" s="115"/>
    </row>
    <row r="26" spans="1:6" ht="17.25" customHeight="1">
      <c r="A26" s="281" t="s">
        <v>22</v>
      </c>
      <c r="B26" s="109" t="s">
        <v>23</v>
      </c>
      <c r="C26" s="114"/>
      <c r="D26" s="156"/>
      <c r="E26" s="100">
        <v>0</v>
      </c>
      <c r="F26" s="115"/>
    </row>
    <row r="27" spans="1:6" ht="17.25" customHeight="1">
      <c r="A27" s="112">
        <v>1</v>
      </c>
      <c r="B27" s="113" t="s">
        <v>24</v>
      </c>
      <c r="C27" s="114"/>
      <c r="D27" s="157">
        <v>12673356</v>
      </c>
      <c r="E27" s="157">
        <v>5225644</v>
      </c>
      <c r="F27" s="115"/>
    </row>
    <row r="28" spans="1:6" ht="15">
      <c r="A28" s="116"/>
      <c r="B28" s="119" t="s">
        <v>25</v>
      </c>
      <c r="C28" s="114"/>
      <c r="D28" s="156">
        <v>0</v>
      </c>
      <c r="E28" s="100">
        <v>0</v>
      </c>
      <c r="F28" s="115"/>
    </row>
    <row r="29" spans="1:6" ht="15">
      <c r="A29" s="116"/>
      <c r="B29" s="119" t="s">
        <v>26</v>
      </c>
      <c r="C29" s="114"/>
      <c r="D29" s="156">
        <v>202949</v>
      </c>
      <c r="E29" s="100">
        <v>52372</v>
      </c>
      <c r="F29" s="115"/>
    </row>
    <row r="30" spans="1:6" ht="15">
      <c r="A30" s="116"/>
      <c r="B30" s="119" t="s">
        <v>27</v>
      </c>
      <c r="C30" s="114"/>
      <c r="D30" s="156">
        <v>0</v>
      </c>
      <c r="E30" s="100">
        <v>0</v>
      </c>
      <c r="F30" s="115"/>
    </row>
    <row r="31" spans="1:6" ht="15">
      <c r="A31" s="116"/>
      <c r="B31" s="117" t="s">
        <v>28</v>
      </c>
      <c r="C31" s="114"/>
      <c r="D31" s="156">
        <v>4044</v>
      </c>
      <c r="E31" s="100">
        <v>0</v>
      </c>
      <c r="F31" s="115"/>
    </row>
    <row r="32" spans="1:6" ht="15">
      <c r="A32" s="116"/>
      <c r="B32" s="117" t="s">
        <v>29</v>
      </c>
      <c r="C32" s="114"/>
      <c r="D32" s="156">
        <v>12466363</v>
      </c>
      <c r="E32" s="100">
        <v>5173272</v>
      </c>
      <c r="F32" s="115"/>
    </row>
    <row r="33" spans="1:6" ht="18" customHeight="1">
      <c r="A33" s="112">
        <v>2</v>
      </c>
      <c r="B33" s="113" t="s">
        <v>30</v>
      </c>
      <c r="C33" s="114"/>
      <c r="D33" s="157">
        <v>-11950164</v>
      </c>
      <c r="E33" s="157">
        <v>-7042414</v>
      </c>
      <c r="F33" s="115"/>
    </row>
    <row r="34" spans="1:6" ht="15" customHeight="1">
      <c r="A34" s="116"/>
      <c r="B34" s="117" t="s">
        <v>31</v>
      </c>
      <c r="C34" s="114"/>
      <c r="D34" s="156">
        <v>-5188449</v>
      </c>
      <c r="E34" s="100">
        <v>0</v>
      </c>
      <c r="F34" s="115"/>
    </row>
    <row r="35" spans="1:6" ht="26.25">
      <c r="A35" s="116"/>
      <c r="B35" s="117" t="s">
        <v>32</v>
      </c>
      <c r="C35" s="114"/>
      <c r="D35" s="156">
        <v>0</v>
      </c>
      <c r="E35" s="100">
        <v>0</v>
      </c>
      <c r="F35" s="115"/>
    </row>
    <row r="36" spans="1:6" ht="27.75" customHeight="1">
      <c r="A36" s="116"/>
      <c r="B36" s="117" t="s">
        <v>33</v>
      </c>
      <c r="C36" s="114"/>
      <c r="D36" s="156">
        <v>0</v>
      </c>
      <c r="E36" s="100">
        <v>0</v>
      </c>
      <c r="F36" s="115"/>
    </row>
    <row r="37" spans="1:6" ht="27" customHeight="1">
      <c r="A37" s="116"/>
      <c r="B37" s="117" t="s">
        <v>34</v>
      </c>
      <c r="C37" s="114"/>
      <c r="D37" s="156">
        <v>0</v>
      </c>
      <c r="E37" s="100">
        <v>0</v>
      </c>
      <c r="F37" s="115"/>
    </row>
    <row r="38" spans="1:6" ht="26.25">
      <c r="A38" s="116"/>
      <c r="B38" s="117" t="s">
        <v>35</v>
      </c>
      <c r="C38" s="114"/>
      <c r="D38" s="156">
        <v>0</v>
      </c>
      <c r="E38" s="100">
        <v>0</v>
      </c>
      <c r="F38" s="115"/>
    </row>
    <row r="39" spans="1:6" ht="15" customHeight="1">
      <c r="A39" s="116"/>
      <c r="B39" s="117" t="s">
        <v>36</v>
      </c>
      <c r="C39" s="114"/>
      <c r="D39" s="156">
        <v>-6761715</v>
      </c>
      <c r="E39" s="100">
        <v>-7042414</v>
      </c>
      <c r="F39" s="115"/>
    </row>
    <row r="40" spans="1:6" ht="15">
      <c r="A40" s="116"/>
      <c r="B40" s="117" t="s">
        <v>37</v>
      </c>
      <c r="C40" s="114"/>
      <c r="D40" s="156">
        <v>0</v>
      </c>
      <c r="E40" s="100">
        <v>0</v>
      </c>
      <c r="F40" s="115"/>
    </row>
    <row r="41" spans="1:6" ht="15">
      <c r="A41" s="116"/>
      <c r="B41" s="117" t="s">
        <v>38</v>
      </c>
      <c r="C41" s="114"/>
      <c r="D41" s="156">
        <v>0</v>
      </c>
      <c r="E41" s="100">
        <v>0</v>
      </c>
      <c r="F41" s="115"/>
    </row>
    <row r="42" spans="1:6" ht="15.75" customHeight="1">
      <c r="A42" s="112">
        <v>3</v>
      </c>
      <c r="B42" s="113" t="s">
        <v>39</v>
      </c>
      <c r="C42" s="114"/>
      <c r="D42" s="157">
        <v>723192</v>
      </c>
      <c r="E42" s="157">
        <v>-1816770</v>
      </c>
      <c r="F42" s="115"/>
    </row>
    <row r="43" spans="1:6" ht="15.75" customHeight="1">
      <c r="A43" s="281" t="s">
        <v>40</v>
      </c>
      <c r="B43" s="109" t="s">
        <v>41</v>
      </c>
      <c r="C43" s="114"/>
      <c r="D43" s="156"/>
      <c r="E43" s="100">
        <v>0</v>
      </c>
      <c r="F43" s="115"/>
    </row>
    <row r="44" spans="1:6" ht="15.75" customHeight="1">
      <c r="A44" s="112">
        <v>1</v>
      </c>
      <c r="B44" s="113" t="s">
        <v>42</v>
      </c>
      <c r="C44" s="114"/>
      <c r="D44" s="157">
        <v>0</v>
      </c>
      <c r="E44" s="100">
        <v>0</v>
      </c>
      <c r="F44" s="115"/>
    </row>
    <row r="45" spans="1:6" ht="15">
      <c r="A45" s="116"/>
      <c r="B45" s="117" t="s">
        <v>43</v>
      </c>
      <c r="C45" s="114"/>
      <c r="D45" s="156">
        <v>0</v>
      </c>
      <c r="E45" s="100">
        <v>0</v>
      </c>
      <c r="F45" s="115"/>
    </row>
    <row r="46" spans="1:6" ht="15">
      <c r="A46" s="116"/>
      <c r="B46" s="117" t="s">
        <v>44</v>
      </c>
      <c r="C46" s="114"/>
      <c r="D46" s="156">
        <v>0</v>
      </c>
      <c r="E46" s="100">
        <v>0</v>
      </c>
      <c r="F46" s="115"/>
    </row>
    <row r="47" spans="1:6" ht="15">
      <c r="A47" s="116"/>
      <c r="B47" s="117" t="s">
        <v>45</v>
      </c>
      <c r="C47" s="114"/>
      <c r="D47" s="156">
        <v>0</v>
      </c>
      <c r="E47" s="100">
        <v>0</v>
      </c>
      <c r="F47" s="115"/>
    </row>
    <row r="48" spans="1:6" ht="15">
      <c r="A48" s="116"/>
      <c r="B48" s="117" t="s">
        <v>46</v>
      </c>
      <c r="C48" s="114"/>
      <c r="D48" s="156">
        <v>0</v>
      </c>
      <c r="E48" s="100">
        <v>0</v>
      </c>
      <c r="F48" s="115"/>
    </row>
    <row r="49" spans="1:6" ht="18" customHeight="1">
      <c r="A49" s="112">
        <v>2</v>
      </c>
      <c r="B49" s="121" t="s">
        <v>47</v>
      </c>
      <c r="C49" s="114"/>
      <c r="D49" s="157">
        <v>0</v>
      </c>
      <c r="E49" s="100">
        <v>0</v>
      </c>
      <c r="F49" s="115"/>
    </row>
    <row r="50" spans="1:6" ht="15">
      <c r="A50" s="116"/>
      <c r="B50" s="117" t="s">
        <v>48</v>
      </c>
      <c r="C50" s="114"/>
      <c r="D50" s="156">
        <v>0</v>
      </c>
      <c r="E50" s="100">
        <v>0</v>
      </c>
      <c r="F50" s="115"/>
    </row>
    <row r="51" spans="1:6" ht="15">
      <c r="A51" s="116"/>
      <c r="B51" s="117" t="s">
        <v>49</v>
      </c>
      <c r="C51" s="114"/>
      <c r="D51" s="156">
        <v>0</v>
      </c>
      <c r="E51" s="100">
        <v>0</v>
      </c>
      <c r="F51" s="115"/>
    </row>
    <row r="52" spans="1:6" ht="15">
      <c r="A52" s="116"/>
      <c r="B52" s="117" t="s">
        <v>50</v>
      </c>
      <c r="C52" s="114"/>
      <c r="D52" s="156">
        <v>0</v>
      </c>
      <c r="E52" s="100">
        <v>0</v>
      </c>
      <c r="F52" s="115"/>
    </row>
    <row r="53" spans="1:6" ht="15">
      <c r="A53" s="116"/>
      <c r="B53" s="117" t="s">
        <v>51</v>
      </c>
      <c r="C53" s="114"/>
      <c r="D53" s="156">
        <v>0</v>
      </c>
      <c r="E53" s="100">
        <v>0</v>
      </c>
      <c r="F53" s="115"/>
    </row>
    <row r="54" spans="1:6" ht="17.25" customHeight="1">
      <c r="A54" s="112">
        <v>3</v>
      </c>
      <c r="B54" s="113" t="s">
        <v>52</v>
      </c>
      <c r="C54" s="114"/>
      <c r="D54" s="156">
        <v>0</v>
      </c>
      <c r="E54" s="100">
        <v>0</v>
      </c>
      <c r="F54" s="115"/>
    </row>
    <row r="55" spans="1:6" ht="15">
      <c r="A55" s="119"/>
      <c r="B55" s="119"/>
      <c r="C55" s="114"/>
      <c r="D55" s="156"/>
      <c r="E55" s="100">
        <v>0</v>
      </c>
      <c r="F55" s="115"/>
    </row>
    <row r="56" spans="1:7" ht="15">
      <c r="A56" s="122" t="s">
        <v>53</v>
      </c>
      <c r="B56" s="123" t="s">
        <v>54</v>
      </c>
      <c r="C56" s="114"/>
      <c r="D56" s="157">
        <v>125299</v>
      </c>
      <c r="E56" s="157">
        <v>43651</v>
      </c>
      <c r="F56" s="115"/>
      <c r="G56" s="115"/>
    </row>
    <row r="57" spans="1:6" ht="15">
      <c r="A57" s="119"/>
      <c r="B57" s="119"/>
      <c r="C57" s="114"/>
      <c r="D57" s="156">
        <v>0</v>
      </c>
      <c r="E57" s="100">
        <v>0</v>
      </c>
      <c r="F57" s="115"/>
    </row>
    <row r="58" spans="1:7" ht="18.75" customHeight="1">
      <c r="A58" s="119"/>
      <c r="B58" s="123" t="s">
        <v>55</v>
      </c>
      <c r="C58" s="114"/>
      <c r="D58" s="157">
        <v>242064</v>
      </c>
      <c r="E58" s="157">
        <v>116765</v>
      </c>
      <c r="F58" s="115"/>
      <c r="G58" s="115"/>
    </row>
    <row r="59" spans="1:6" ht="18.75" customHeight="1">
      <c r="A59" s="119"/>
      <c r="B59" s="123" t="s">
        <v>56</v>
      </c>
      <c r="C59" s="114"/>
      <c r="D59" s="157">
        <v>116765</v>
      </c>
      <c r="E59" s="99">
        <v>73114</v>
      </c>
      <c r="F59" s="115"/>
    </row>
    <row r="60" spans="1:5" ht="27" customHeight="1">
      <c r="A60" s="124"/>
      <c r="B60" s="124"/>
      <c r="C60" s="124"/>
      <c r="D60" s="288"/>
      <c r="E60" s="125"/>
    </row>
    <row r="61" spans="1:5" ht="15">
      <c r="A61" s="126" t="s">
        <v>338</v>
      </c>
      <c r="B61" s="309" t="s">
        <v>2367</v>
      </c>
      <c r="C61" s="309"/>
      <c r="D61" s="309"/>
      <c r="E61" s="309"/>
    </row>
    <row r="62" spans="1:5" ht="21.75" customHeight="1">
      <c r="A62" s="310" t="s">
        <v>2556</v>
      </c>
      <c r="B62" s="310"/>
      <c r="C62" s="310"/>
      <c r="D62" s="310"/>
      <c r="E62" s="310"/>
    </row>
    <row r="63" spans="1:5" ht="15">
      <c r="A63" s="127"/>
      <c r="B63" s="128"/>
      <c r="C63" s="129"/>
      <c r="D63" s="288"/>
      <c r="E63" s="125"/>
    </row>
    <row r="64" spans="1:5" ht="15">
      <c r="A64" s="130"/>
      <c r="B64" s="128"/>
      <c r="C64" s="128"/>
      <c r="D64" s="288"/>
      <c r="E64" s="125"/>
    </row>
    <row r="65" spans="1:5" ht="15">
      <c r="A65" s="131"/>
      <c r="B65" s="131"/>
      <c r="C65" s="132"/>
      <c r="D65" s="288"/>
      <c r="E65" s="125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N59"/>
  <sheetViews>
    <sheetView zoomScalePageLayoutView="0" workbookViewId="0" topLeftCell="A1">
      <selection activeCell="S34" sqref="S34"/>
    </sheetView>
  </sheetViews>
  <sheetFormatPr defaultColWidth="8.8515625" defaultRowHeight="15"/>
  <cols>
    <col min="1" max="1" width="64.00390625" style="64" customWidth="1"/>
    <col min="2" max="2" width="12.7109375" style="64" customWidth="1"/>
    <col min="3" max="3" width="12.00390625" style="64" customWidth="1"/>
    <col min="4" max="5" width="12.7109375" style="64" customWidth="1"/>
    <col min="6" max="6" width="11.8515625" style="64" customWidth="1"/>
    <col min="7" max="7" width="10.8515625" style="64" customWidth="1"/>
    <col min="8" max="8" width="10.421875" style="64" customWidth="1"/>
    <col min="9" max="10" width="12.7109375" style="64" customWidth="1"/>
    <col min="11" max="11" width="12.7109375" style="147" customWidth="1"/>
    <col min="12" max="12" width="8.8515625" style="64" customWidth="1"/>
    <col min="13" max="13" width="13.140625" style="64" bestFit="1" customWidth="1"/>
    <col min="14" max="14" width="12.7109375" style="64" bestFit="1" customWidth="1"/>
    <col min="15" max="16384" width="8.8515625" style="64" customWidth="1"/>
  </cols>
  <sheetData>
    <row r="2" spans="1:4" ht="14.25">
      <c r="A2" s="316" t="s">
        <v>2551</v>
      </c>
      <c r="B2" s="316"/>
      <c r="C2" s="63"/>
      <c r="D2" s="66" t="s">
        <v>341</v>
      </c>
    </row>
    <row r="3" spans="1:4" ht="14.25">
      <c r="A3" s="316" t="s">
        <v>1946</v>
      </c>
      <c r="B3" s="316"/>
      <c r="C3" s="63"/>
      <c r="D3" s="66" t="s">
        <v>342</v>
      </c>
    </row>
    <row r="4" spans="1:4" ht="14.25">
      <c r="A4" s="316" t="s">
        <v>1947</v>
      </c>
      <c r="B4" s="316"/>
      <c r="C4" s="63"/>
      <c r="D4" s="66"/>
    </row>
    <row r="5" spans="1:3" ht="14.25">
      <c r="A5" s="65"/>
      <c r="B5" s="65"/>
      <c r="C5" s="65"/>
    </row>
    <row r="6" spans="1:11" ht="15">
      <c r="A6" s="317" t="s">
        <v>323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1:11" ht="21" customHeight="1">
      <c r="A7" s="318" t="s">
        <v>2550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9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148"/>
    </row>
    <row r="9" spans="1:11" ht="71.25">
      <c r="A9" s="68" t="s">
        <v>294</v>
      </c>
      <c r="B9" s="69" t="s">
        <v>295</v>
      </c>
      <c r="C9" s="69" t="s">
        <v>296</v>
      </c>
      <c r="D9" s="69" t="s">
        <v>297</v>
      </c>
      <c r="E9" s="69" t="s">
        <v>298</v>
      </c>
      <c r="F9" s="69" t="s">
        <v>299</v>
      </c>
      <c r="G9" s="69" t="s">
        <v>300</v>
      </c>
      <c r="H9" s="69" t="s">
        <v>301</v>
      </c>
      <c r="I9" s="69" t="s">
        <v>302</v>
      </c>
      <c r="J9" s="69" t="s">
        <v>303</v>
      </c>
      <c r="K9" s="149" t="s">
        <v>304</v>
      </c>
    </row>
    <row r="10" spans="1:11" ht="16.5" customHeight="1">
      <c r="A10" s="70" t="s">
        <v>305</v>
      </c>
      <c r="B10" s="71">
        <v>4399000</v>
      </c>
      <c r="C10" s="71"/>
      <c r="D10" s="71"/>
      <c r="E10" s="71"/>
      <c r="F10" s="71"/>
      <c r="G10" s="71"/>
      <c r="H10" s="71"/>
      <c r="I10" s="71">
        <v>622</v>
      </c>
      <c r="J10" s="72">
        <v>986756</v>
      </c>
      <c r="K10" s="150">
        <v>5386378</v>
      </c>
    </row>
    <row r="11" spans="1:11" ht="16.5" customHeight="1">
      <c r="A11" s="73" t="s">
        <v>306</v>
      </c>
      <c r="B11" s="74"/>
      <c r="C11" s="74"/>
      <c r="D11" s="74"/>
      <c r="E11" s="74"/>
      <c r="F11" s="74"/>
      <c r="G11" s="74"/>
      <c r="H11" s="74"/>
      <c r="I11" s="74"/>
      <c r="J11" s="75"/>
      <c r="K11" s="150"/>
    </row>
    <row r="12" spans="1:11" ht="16.5" customHeight="1">
      <c r="A12" s="73" t="s">
        <v>307</v>
      </c>
      <c r="B12" s="74"/>
      <c r="C12" s="74"/>
      <c r="D12" s="74"/>
      <c r="E12" s="74"/>
      <c r="F12" s="74"/>
      <c r="G12" s="74"/>
      <c r="H12" s="74"/>
      <c r="I12" s="74"/>
      <c r="J12" s="74"/>
      <c r="K12" s="150"/>
    </row>
    <row r="13" spans="1:11" ht="16.5" customHeight="1">
      <c r="A13" s="73" t="s">
        <v>308</v>
      </c>
      <c r="B13" s="74"/>
      <c r="C13" s="74"/>
      <c r="D13" s="74"/>
      <c r="E13" s="74"/>
      <c r="F13" s="74"/>
      <c r="G13" s="74"/>
      <c r="H13" s="74"/>
      <c r="I13" s="74"/>
      <c r="J13" s="74"/>
      <c r="K13" s="150"/>
    </row>
    <row r="14" spans="1:11" ht="16.5" customHeight="1">
      <c r="A14" s="73" t="s">
        <v>309</v>
      </c>
      <c r="B14" s="74"/>
      <c r="C14" s="74"/>
      <c r="D14" s="74"/>
      <c r="E14" s="74"/>
      <c r="F14" s="74"/>
      <c r="G14" s="74"/>
      <c r="H14" s="74"/>
      <c r="I14" s="74"/>
      <c r="J14" s="74"/>
      <c r="K14" s="150"/>
    </row>
    <row r="15" spans="1:11" ht="16.5" customHeight="1">
      <c r="A15" s="73" t="s">
        <v>310</v>
      </c>
      <c r="B15" s="74"/>
      <c r="C15" s="74"/>
      <c r="D15" s="74"/>
      <c r="E15" s="74"/>
      <c r="F15" s="74"/>
      <c r="G15" s="74"/>
      <c r="H15" s="74"/>
      <c r="I15" s="74"/>
      <c r="J15" s="74"/>
      <c r="K15" s="150"/>
    </row>
    <row r="16" spans="1:11" ht="16.5" customHeight="1">
      <c r="A16" s="73" t="s">
        <v>311</v>
      </c>
      <c r="B16" s="74"/>
      <c r="C16" s="74"/>
      <c r="D16" s="74"/>
      <c r="E16" s="74"/>
      <c r="F16" s="74"/>
      <c r="G16" s="74"/>
      <c r="H16" s="74"/>
      <c r="I16" s="74"/>
      <c r="J16" s="74"/>
      <c r="K16" s="150"/>
    </row>
    <row r="17" spans="1:11" ht="16.5" customHeight="1">
      <c r="A17" s="73" t="s">
        <v>312</v>
      </c>
      <c r="B17" s="74"/>
      <c r="C17" s="74"/>
      <c r="D17" s="74"/>
      <c r="E17" s="74"/>
      <c r="F17" s="74"/>
      <c r="G17" s="74"/>
      <c r="H17" s="74"/>
      <c r="I17" s="74"/>
      <c r="J17" s="74">
        <v>1411346</v>
      </c>
      <c r="K17" s="151">
        <v>1411346</v>
      </c>
    </row>
    <row r="18" spans="1:11" ht="16.5" customHeight="1">
      <c r="A18" s="73" t="s">
        <v>313</v>
      </c>
      <c r="B18" s="74"/>
      <c r="C18" s="74"/>
      <c r="D18" s="74"/>
      <c r="E18" s="74"/>
      <c r="F18" s="74"/>
      <c r="G18" s="74"/>
      <c r="H18" s="74"/>
      <c r="I18" s="74"/>
      <c r="J18" s="76"/>
      <c r="K18" s="151"/>
    </row>
    <row r="19" spans="1:11" ht="16.5" customHeight="1">
      <c r="A19" s="73" t="s">
        <v>314</v>
      </c>
      <c r="B19" s="74"/>
      <c r="C19" s="74"/>
      <c r="D19" s="74"/>
      <c r="E19" s="74"/>
      <c r="F19" s="74"/>
      <c r="G19" s="74"/>
      <c r="H19" s="74"/>
      <c r="I19" s="74"/>
      <c r="J19" s="74"/>
      <c r="K19" s="151"/>
    </row>
    <row r="20" spans="1:11" ht="16.5" customHeight="1">
      <c r="A20" s="73" t="s">
        <v>315</v>
      </c>
      <c r="B20" s="74"/>
      <c r="C20" s="74"/>
      <c r="D20" s="74"/>
      <c r="E20" s="74"/>
      <c r="F20" s="74"/>
      <c r="G20" s="74"/>
      <c r="H20" s="74"/>
      <c r="I20" s="74">
        <v>922503</v>
      </c>
      <c r="J20" s="76">
        <v>-922503</v>
      </c>
      <c r="K20" s="151">
        <v>0</v>
      </c>
    </row>
    <row r="21" spans="1:11" ht="16.5" customHeight="1">
      <c r="A21" s="77" t="s">
        <v>316</v>
      </c>
      <c r="B21" s="78">
        <v>4399000</v>
      </c>
      <c r="C21" s="78"/>
      <c r="D21" s="78"/>
      <c r="E21" s="78"/>
      <c r="F21" s="78"/>
      <c r="G21" s="78"/>
      <c r="H21" s="78"/>
      <c r="I21" s="78">
        <v>923125</v>
      </c>
      <c r="J21" s="78">
        <v>1475599</v>
      </c>
      <c r="K21" s="152">
        <v>6797724</v>
      </c>
    </row>
    <row r="22" spans="1:11" ht="14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153"/>
    </row>
    <row r="23" spans="1:11" ht="14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153"/>
    </row>
    <row r="24" spans="1:11" ht="16.5" customHeight="1">
      <c r="A24" s="81" t="s">
        <v>317</v>
      </c>
      <c r="B24" s="82">
        <v>4399000</v>
      </c>
      <c r="C24" s="83"/>
      <c r="D24" s="83"/>
      <c r="E24" s="83"/>
      <c r="F24" s="83"/>
      <c r="G24" s="74"/>
      <c r="H24" s="74"/>
      <c r="I24" s="78">
        <v>923125</v>
      </c>
      <c r="J24" s="84">
        <v>1475599</v>
      </c>
      <c r="K24" s="152">
        <v>6797724</v>
      </c>
    </row>
    <row r="25" spans="1:11" ht="16.5" customHeight="1">
      <c r="A25" s="85" t="s">
        <v>318</v>
      </c>
      <c r="B25" s="71"/>
      <c r="C25" s="71"/>
      <c r="D25" s="71"/>
      <c r="E25" s="71"/>
      <c r="F25" s="71"/>
      <c r="G25" s="74"/>
      <c r="H25" s="74"/>
      <c r="I25" s="74"/>
      <c r="J25" s="74"/>
      <c r="K25" s="151"/>
    </row>
    <row r="26" spans="1:13" ht="16.5" customHeight="1">
      <c r="A26" s="73" t="s">
        <v>307</v>
      </c>
      <c r="B26" s="74"/>
      <c r="C26" s="74"/>
      <c r="D26" s="74"/>
      <c r="E26" s="74"/>
      <c r="F26" s="74"/>
      <c r="G26" s="74"/>
      <c r="H26" s="74"/>
      <c r="I26" s="74"/>
      <c r="J26" s="74"/>
      <c r="K26" s="151"/>
      <c r="M26" s="86"/>
    </row>
    <row r="27" spans="1:11" ht="16.5" customHeight="1">
      <c r="A27" s="73" t="s">
        <v>308</v>
      </c>
      <c r="B27" s="74"/>
      <c r="C27" s="74"/>
      <c r="D27" s="74"/>
      <c r="E27" s="74"/>
      <c r="F27" s="74"/>
      <c r="G27" s="74"/>
      <c r="H27" s="74"/>
      <c r="I27" s="74"/>
      <c r="J27" s="74"/>
      <c r="K27" s="151"/>
    </row>
    <row r="28" spans="1:11" ht="16.5" customHeight="1">
      <c r="A28" s="73" t="s">
        <v>319</v>
      </c>
      <c r="B28" s="74"/>
      <c r="C28" s="74"/>
      <c r="D28" s="74"/>
      <c r="E28" s="74"/>
      <c r="F28" s="74"/>
      <c r="G28" s="74"/>
      <c r="H28" s="74"/>
      <c r="I28" s="74"/>
      <c r="J28" s="74"/>
      <c r="K28" s="151"/>
    </row>
    <row r="29" spans="1:11" ht="16.5" customHeight="1">
      <c r="A29" s="73" t="s">
        <v>310</v>
      </c>
      <c r="B29" s="74"/>
      <c r="C29" s="74"/>
      <c r="D29" s="74"/>
      <c r="E29" s="74"/>
      <c r="F29" s="74"/>
      <c r="G29" s="74"/>
      <c r="H29" s="74"/>
      <c r="I29" s="74"/>
      <c r="J29" s="74"/>
      <c r="K29" s="151"/>
    </row>
    <row r="30" spans="1:11" ht="16.5" customHeight="1">
      <c r="A30" s="73" t="s">
        <v>320</v>
      </c>
      <c r="B30" s="74"/>
      <c r="C30" s="74"/>
      <c r="D30" s="74"/>
      <c r="E30" s="74"/>
      <c r="F30" s="74"/>
      <c r="G30" s="74"/>
      <c r="H30" s="74"/>
      <c r="I30" s="74"/>
      <c r="J30" s="74"/>
      <c r="K30" s="151"/>
    </row>
    <row r="31" spans="1:11" ht="16.5" customHeight="1">
      <c r="A31" s="73" t="s">
        <v>321</v>
      </c>
      <c r="B31" s="74"/>
      <c r="C31" s="74"/>
      <c r="D31" s="74"/>
      <c r="E31" s="74"/>
      <c r="F31" s="74"/>
      <c r="G31" s="74"/>
      <c r="H31" s="74"/>
      <c r="I31" s="74"/>
      <c r="J31" s="74">
        <v>1278760</v>
      </c>
      <c r="K31" s="152">
        <v>1278760</v>
      </c>
    </row>
    <row r="32" spans="1:11" ht="16.5" customHeight="1">
      <c r="A32" s="73" t="s">
        <v>313</v>
      </c>
      <c r="B32" s="87"/>
      <c r="C32" s="74"/>
      <c r="D32" s="74"/>
      <c r="E32" s="74"/>
      <c r="F32" s="74"/>
      <c r="G32" s="74"/>
      <c r="H32" s="74"/>
      <c r="I32" s="74"/>
      <c r="J32" s="76"/>
      <c r="K32" s="151"/>
    </row>
    <row r="33" spans="1:11" ht="16.5" customHeight="1">
      <c r="A33" s="73" t="s">
        <v>314</v>
      </c>
      <c r="B33" s="74"/>
      <c r="C33" s="74"/>
      <c r="D33" s="74"/>
      <c r="E33" s="74"/>
      <c r="F33" s="74"/>
      <c r="G33" s="74"/>
      <c r="H33" s="74"/>
      <c r="I33" s="74"/>
      <c r="J33" s="74"/>
      <c r="K33" s="151"/>
    </row>
    <row r="34" spans="1:11" ht="16.5" customHeight="1">
      <c r="A34" s="73" t="s">
        <v>315</v>
      </c>
      <c r="B34" s="74"/>
      <c r="C34" s="74"/>
      <c r="D34" s="74"/>
      <c r="E34" s="74"/>
      <c r="F34" s="74"/>
      <c r="G34" s="74"/>
      <c r="H34" s="74"/>
      <c r="I34" s="87">
        <v>1475599</v>
      </c>
      <c r="J34" s="76">
        <v>-1475599</v>
      </c>
      <c r="K34" s="154"/>
    </row>
    <row r="35" spans="1:14" ht="16.5" customHeight="1">
      <c r="A35" s="77" t="s">
        <v>322</v>
      </c>
      <c r="B35" s="78">
        <v>4399000</v>
      </c>
      <c r="C35" s="74"/>
      <c r="D35" s="74"/>
      <c r="E35" s="74"/>
      <c r="F35" s="74"/>
      <c r="G35" s="74"/>
      <c r="H35" s="74"/>
      <c r="I35" s="78">
        <v>2398724</v>
      </c>
      <c r="J35" s="78">
        <v>1278760</v>
      </c>
      <c r="K35" s="152">
        <v>8076484</v>
      </c>
      <c r="L35" s="86"/>
      <c r="M35" s="96"/>
      <c r="N35" s="96"/>
    </row>
    <row r="36" spans="1:14" ht="16.5" customHeight="1">
      <c r="A36" s="88"/>
      <c r="B36" s="89"/>
      <c r="C36" s="90"/>
      <c r="D36" s="90"/>
      <c r="E36" s="90"/>
      <c r="F36" s="90"/>
      <c r="G36" s="90"/>
      <c r="H36" s="90"/>
      <c r="I36" s="89"/>
      <c r="J36" s="89"/>
      <c r="K36" s="155"/>
      <c r="L36" s="86"/>
      <c r="M36" s="86"/>
      <c r="N36" s="86"/>
    </row>
    <row r="37" spans="1:14" ht="16.5" customHeight="1">
      <c r="A37" s="88"/>
      <c r="B37" s="89"/>
      <c r="C37" s="90"/>
      <c r="D37" s="90"/>
      <c r="E37" s="90"/>
      <c r="F37" s="90"/>
      <c r="G37" s="90"/>
      <c r="H37" s="90"/>
      <c r="I37" s="89"/>
      <c r="J37" s="89"/>
      <c r="K37" s="155"/>
      <c r="L37" s="86"/>
      <c r="M37" s="86"/>
      <c r="N37" s="86"/>
    </row>
    <row r="39" spans="1:13" ht="14.25">
      <c r="A39" s="91" t="s">
        <v>1943</v>
      </c>
      <c r="B39" s="92" t="s">
        <v>1953</v>
      </c>
      <c r="C39" s="92"/>
      <c r="D39" s="92"/>
      <c r="E39" s="92"/>
      <c r="M39" s="86"/>
    </row>
    <row r="40" spans="1:13" ht="14.25">
      <c r="A40" s="91"/>
      <c r="B40" s="92"/>
      <c r="C40" s="92"/>
      <c r="D40" s="92"/>
      <c r="E40" s="92"/>
      <c r="M40" s="86"/>
    </row>
    <row r="41" spans="1:13" ht="14.25">
      <c r="A41" s="91" t="s">
        <v>2557</v>
      </c>
      <c r="B41" s="92" t="s">
        <v>346</v>
      </c>
      <c r="C41" s="319"/>
      <c r="D41" s="319"/>
      <c r="E41" s="319"/>
      <c r="F41" s="320" t="s">
        <v>340</v>
      </c>
      <c r="G41" s="320"/>
      <c r="H41" s="319"/>
      <c r="I41" s="319"/>
      <c r="J41" s="319"/>
      <c r="M41" s="86"/>
    </row>
    <row r="42" spans="1:3" ht="14.25">
      <c r="A42" s="65"/>
      <c r="B42" s="65"/>
      <c r="C42" s="65"/>
    </row>
    <row r="43" spans="1:3" ht="14.25">
      <c r="A43" s="65"/>
      <c r="B43" s="65"/>
      <c r="C43" s="65"/>
    </row>
    <row r="44" spans="1:3" ht="14.25">
      <c r="A44" s="65"/>
      <c r="B44" s="65"/>
      <c r="C44" s="65"/>
    </row>
    <row r="48" ht="14.25">
      <c r="J48" s="86"/>
    </row>
    <row r="59" ht="14.25">
      <c r="D59" s="9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7" right="0.7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G125"/>
  <sheetViews>
    <sheetView zoomScalePageLayoutView="0" workbookViewId="0" topLeftCell="A58">
      <selection activeCell="D75" sqref="D75"/>
    </sheetView>
  </sheetViews>
  <sheetFormatPr defaultColWidth="8.8515625" defaultRowHeight="15"/>
  <cols>
    <col min="1" max="1" width="23.7109375" style="62" customWidth="1"/>
    <col min="2" max="2" width="79.7109375" style="42" customWidth="1"/>
    <col min="3" max="3" width="6.28125" style="62" customWidth="1"/>
    <col min="4" max="4" width="16.8515625" style="60" customWidth="1"/>
    <col min="5" max="5" width="16.8515625" style="61" customWidth="1"/>
    <col min="6" max="6" width="8.8515625" style="42" customWidth="1"/>
    <col min="7" max="7" width="14.28125" style="42" customWidth="1"/>
    <col min="8" max="16384" width="8.8515625" style="42" customWidth="1"/>
  </cols>
  <sheetData>
    <row r="1" spans="1:5" ht="14.25">
      <c r="A1" s="294" t="s">
        <v>1945</v>
      </c>
      <c r="B1" s="294"/>
      <c r="C1" s="39"/>
      <c r="D1" s="40" t="s">
        <v>341</v>
      </c>
      <c r="E1" s="41"/>
    </row>
    <row r="2" spans="1:5" ht="14.25">
      <c r="A2" s="294" t="s">
        <v>1946</v>
      </c>
      <c r="B2" s="294"/>
      <c r="C2" s="39"/>
      <c r="D2" s="40" t="s">
        <v>342</v>
      </c>
      <c r="E2" s="41"/>
    </row>
    <row r="3" spans="1:5" ht="14.25">
      <c r="A3" s="294" t="s">
        <v>1947</v>
      </c>
      <c r="B3" s="294"/>
      <c r="C3" s="39"/>
      <c r="D3" s="40"/>
      <c r="E3" s="41"/>
    </row>
    <row r="4" spans="1:5" ht="14.25">
      <c r="A4" s="43"/>
      <c r="B4" s="43"/>
      <c r="C4" s="44"/>
      <c r="D4" s="45"/>
      <c r="E4" s="46"/>
    </row>
    <row r="5" spans="1:5" ht="21" customHeight="1">
      <c r="A5" s="306" t="s">
        <v>293</v>
      </c>
      <c r="B5" s="306"/>
      <c r="C5" s="306"/>
      <c r="D5" s="306"/>
      <c r="E5" s="306"/>
    </row>
    <row r="6" spans="1:5" ht="21" customHeight="1">
      <c r="A6" s="306" t="s">
        <v>2537</v>
      </c>
      <c r="B6" s="306"/>
      <c r="C6" s="306"/>
      <c r="D6" s="306"/>
      <c r="E6" s="306"/>
    </row>
    <row r="7" spans="1:5" ht="16.5" customHeight="1">
      <c r="A7" s="307"/>
      <c r="B7" s="307"/>
      <c r="C7" s="307"/>
      <c r="D7" s="307"/>
      <c r="E7" s="307"/>
    </row>
    <row r="8" spans="1:5" ht="21" customHeight="1">
      <c r="A8" s="304" t="s">
        <v>59</v>
      </c>
      <c r="B8" s="295"/>
      <c r="C8" s="297" t="s">
        <v>1</v>
      </c>
      <c r="D8" s="299" t="s">
        <v>2</v>
      </c>
      <c r="E8" s="299"/>
    </row>
    <row r="9" spans="1:5" ht="33" customHeight="1">
      <c r="A9" s="305"/>
      <c r="B9" s="295"/>
      <c r="C9" s="298"/>
      <c r="D9" s="8" t="s">
        <v>3</v>
      </c>
      <c r="E9" s="8" t="s">
        <v>4</v>
      </c>
    </row>
    <row r="10" spans="1:5" ht="15.75" customHeight="1">
      <c r="A10" s="9">
        <v>1</v>
      </c>
      <c r="B10" s="9">
        <v>2</v>
      </c>
      <c r="C10" s="9">
        <v>3</v>
      </c>
      <c r="D10" s="10">
        <v>4</v>
      </c>
      <c r="E10" s="10">
        <v>5</v>
      </c>
    </row>
    <row r="11" spans="1:5" ht="21" customHeight="1">
      <c r="A11" s="47"/>
      <c r="B11" s="48" t="s">
        <v>178</v>
      </c>
      <c r="C11" s="49"/>
      <c r="D11" s="50">
        <f>D12+D21</f>
        <v>6575060</v>
      </c>
      <c r="E11" s="50">
        <f>E12+E21</f>
        <v>6100449</v>
      </c>
    </row>
    <row r="12" spans="1:5" ht="18" customHeight="1">
      <c r="A12" s="47"/>
      <c r="B12" s="48" t="s">
        <v>179</v>
      </c>
      <c r="C12" s="49">
        <v>20</v>
      </c>
      <c r="D12" s="50">
        <f>D13+D14+D15+D16+D17+D18+D20</f>
        <v>6330305</v>
      </c>
      <c r="E12" s="50">
        <f>E13+E14+E15+E16+E17+E18+E20</f>
        <v>5913374</v>
      </c>
    </row>
    <row r="13" spans="1:5" ht="18" customHeight="1">
      <c r="A13" s="11">
        <v>750</v>
      </c>
      <c r="B13" s="51" t="s">
        <v>180</v>
      </c>
      <c r="C13" s="49"/>
      <c r="D13" s="52">
        <f>ROUND(-(SUM('z.l.30.09.'!I645:I710)),0)</f>
        <v>7580949</v>
      </c>
      <c r="E13" s="52">
        <v>8116240</v>
      </c>
    </row>
    <row r="14" spans="1:5" ht="18" customHeight="1">
      <c r="A14" s="11">
        <v>752</v>
      </c>
      <c r="B14" s="51" t="s">
        <v>181</v>
      </c>
      <c r="C14" s="49"/>
      <c r="D14" s="52">
        <f>ROUND(-SUM('z.l.30.09.'!I711:I713),0)</f>
        <v>246808</v>
      </c>
      <c r="E14" s="52">
        <v>228901</v>
      </c>
    </row>
    <row r="15" spans="1:5" ht="18" customHeight="1">
      <c r="A15" s="11">
        <v>753</v>
      </c>
      <c r="B15" s="51" t="s">
        <v>182</v>
      </c>
      <c r="C15" s="49"/>
      <c r="D15" s="52">
        <v>0</v>
      </c>
      <c r="E15" s="52"/>
    </row>
    <row r="16" spans="1:5" ht="18" customHeight="1">
      <c r="A16" s="11">
        <v>754</v>
      </c>
      <c r="B16" s="51" t="s">
        <v>183</v>
      </c>
      <c r="C16" s="49"/>
      <c r="D16" s="28">
        <f>ROUND(-SUM('z.l.30.09.'!I714),0)</f>
        <v>-83827</v>
      </c>
      <c r="E16" s="52"/>
    </row>
    <row r="17" spans="1:5" ht="30" customHeight="1">
      <c r="A17" s="11">
        <v>755</v>
      </c>
      <c r="B17" s="51" t="s">
        <v>184</v>
      </c>
      <c r="C17" s="49"/>
      <c r="D17" s="28">
        <f>ROUND(-SUM('z.l.30.09.'!I715:I734),0)</f>
        <v>-1428807</v>
      </c>
      <c r="E17" s="52">
        <v>-1740248</v>
      </c>
    </row>
    <row r="18" spans="1:5" ht="18" customHeight="1">
      <c r="A18" s="11">
        <v>756</v>
      </c>
      <c r="B18" s="51" t="s">
        <v>185</v>
      </c>
      <c r="C18" s="49"/>
      <c r="D18" s="28">
        <f>ROUND(-SUM('z.l.30.09.'!I735:I800),0)</f>
        <v>-224559</v>
      </c>
      <c r="E18" s="52">
        <v>-917196</v>
      </c>
    </row>
    <row r="19" spans="1:5" ht="18" customHeight="1">
      <c r="A19" s="11">
        <v>757</v>
      </c>
      <c r="B19" s="15" t="s">
        <v>186</v>
      </c>
      <c r="C19" s="49"/>
      <c r="D19" s="29">
        <v>0</v>
      </c>
      <c r="E19" s="52"/>
    </row>
    <row r="20" spans="1:5" ht="18" customHeight="1">
      <c r="A20" s="11">
        <v>758</v>
      </c>
      <c r="B20" s="51" t="s">
        <v>187</v>
      </c>
      <c r="C20" s="49"/>
      <c r="D20" s="28">
        <f>ROUND(-SUM('z.l.30.09.'!I801:I818),0)</f>
        <v>239741</v>
      </c>
      <c r="E20" s="52">
        <v>225677</v>
      </c>
    </row>
    <row r="21" spans="1:5" ht="18" customHeight="1">
      <c r="A21" s="11"/>
      <c r="B21" s="48" t="s">
        <v>188</v>
      </c>
      <c r="C21" s="49">
        <v>21</v>
      </c>
      <c r="D21" s="50">
        <f>SUM(D22+D23+D24+D25)</f>
        <v>244755</v>
      </c>
      <c r="E21" s="50">
        <f>SUM(E22+E23+E24+E25)</f>
        <v>187075</v>
      </c>
    </row>
    <row r="22" spans="1:5" ht="18" customHeight="1">
      <c r="A22" s="11">
        <v>760</v>
      </c>
      <c r="B22" s="51" t="s">
        <v>189</v>
      </c>
      <c r="C22" s="49"/>
      <c r="D22" s="52">
        <f>ROUND(-SUM('z.l.30.09.'!I819:I820),0)</f>
        <v>24250</v>
      </c>
      <c r="E22" s="52">
        <v>8665</v>
      </c>
    </row>
    <row r="23" spans="1:5" ht="18" customHeight="1">
      <c r="A23" s="11">
        <v>764</v>
      </c>
      <c r="B23" s="51" t="s">
        <v>190</v>
      </c>
      <c r="C23" s="49"/>
      <c r="D23" s="52">
        <f>ROUND(-SUM('z.l.30.09.'!I821),0)</f>
        <v>46225</v>
      </c>
      <c r="E23" s="52">
        <v>10190</v>
      </c>
    </row>
    <row r="24" spans="1:5" ht="18" customHeight="1">
      <c r="A24" s="11">
        <v>768</v>
      </c>
      <c r="B24" s="51" t="s">
        <v>191</v>
      </c>
      <c r="C24" s="49"/>
      <c r="D24" s="52">
        <v>0</v>
      </c>
      <c r="E24" s="52"/>
    </row>
    <row r="25" spans="1:5" ht="18" customHeight="1">
      <c r="A25" s="11">
        <v>769</v>
      </c>
      <c r="B25" s="51" t="s">
        <v>192</v>
      </c>
      <c r="C25" s="49"/>
      <c r="D25" s="52">
        <f>ROUND(-SUM('z.l.30.09.'!I822),0)</f>
        <v>174280</v>
      </c>
      <c r="E25" s="52">
        <v>168220</v>
      </c>
    </row>
    <row r="26" spans="1:5" ht="18" customHeight="1">
      <c r="A26" s="11"/>
      <c r="B26" s="48" t="s">
        <v>193</v>
      </c>
      <c r="C26" s="49"/>
      <c r="D26" s="50">
        <f>SUM(D27+D38+D44)</f>
        <v>3242569</v>
      </c>
      <c r="E26" s="50">
        <f>SUM(E27+E38+E44)</f>
        <v>2769235</v>
      </c>
    </row>
    <row r="27" spans="1:5" ht="18" customHeight="1">
      <c r="A27" s="11"/>
      <c r="B27" s="48" t="s">
        <v>194</v>
      </c>
      <c r="C27" s="49">
        <v>22</v>
      </c>
      <c r="D27" s="50">
        <f>D28+D29+D30+D31+D32+D33+D34+D35+D36+D37</f>
        <v>2782919</v>
      </c>
      <c r="E27" s="50">
        <f>E28+E29+E30+E31+E32+E33+E34+E35+E36+E37</f>
        <v>2406250</v>
      </c>
    </row>
    <row r="28" spans="1:5" ht="18" customHeight="1">
      <c r="A28" s="11">
        <v>400</v>
      </c>
      <c r="B28" s="51" t="s">
        <v>195</v>
      </c>
      <c r="C28" s="49"/>
      <c r="D28" s="52">
        <f>ROUND(SUM('z.l.30.09.'!I334:I370),0)</f>
        <v>2153617</v>
      </c>
      <c r="E28" s="52">
        <v>1741425</v>
      </c>
    </row>
    <row r="29" spans="1:5" ht="18" customHeight="1">
      <c r="A29" s="11"/>
      <c r="B29" s="51" t="s">
        <v>196</v>
      </c>
      <c r="C29" s="49"/>
      <c r="D29" s="52">
        <f>ROUND(stete!I77,0)</f>
        <v>241883</v>
      </c>
      <c r="E29" s="52">
        <v>257740</v>
      </c>
    </row>
    <row r="30" spans="1:5" ht="18" customHeight="1">
      <c r="A30" s="11">
        <v>402</v>
      </c>
      <c r="B30" s="51" t="s">
        <v>197</v>
      </c>
      <c r="C30" s="49"/>
      <c r="D30" s="28">
        <f>ROUND(SUM('z.l.30.09.'!I371:I374),0)</f>
        <v>-48360</v>
      </c>
      <c r="E30" s="52">
        <v>-43733</v>
      </c>
    </row>
    <row r="31" spans="1:5" ht="18" customHeight="1">
      <c r="A31" s="11">
        <v>403</v>
      </c>
      <c r="B31" s="51" t="s">
        <v>198</v>
      </c>
      <c r="C31" s="49"/>
      <c r="D31" s="29">
        <f>ROUND(SUM('z.l.30.09.'!I375:I380),0)</f>
        <v>110509</v>
      </c>
      <c r="E31" s="52">
        <v>8479</v>
      </c>
    </row>
    <row r="32" spans="1:5" ht="18" customHeight="1">
      <c r="A32" s="11">
        <v>404</v>
      </c>
      <c r="B32" s="51" t="s">
        <v>199</v>
      </c>
      <c r="C32" s="49"/>
      <c r="D32" s="29">
        <f>ROUND(SUM('z.l.30.09.'!I381:I390),0)</f>
        <v>-116906</v>
      </c>
      <c r="E32" s="52">
        <v>-52207</v>
      </c>
    </row>
    <row r="33" spans="1:5" ht="18" customHeight="1">
      <c r="A33" s="11">
        <v>405</v>
      </c>
      <c r="B33" s="51" t="s">
        <v>200</v>
      </c>
      <c r="C33" s="49"/>
      <c r="D33" s="29">
        <f>ROUND(SUM('z.l.30.09.'!I391:I424),0)</f>
        <v>380564</v>
      </c>
      <c r="E33" s="52">
        <v>333997</v>
      </c>
    </row>
    <row r="34" spans="1:5" ht="27.75" customHeight="1">
      <c r="A34" s="11">
        <v>406</v>
      </c>
      <c r="B34" s="51" t="s">
        <v>201</v>
      </c>
      <c r="C34" s="49"/>
      <c r="D34" s="29">
        <f>ROUND(SUM('z.l.30.09.'!I425:I434),0)</f>
        <v>-197792</v>
      </c>
      <c r="E34" s="52">
        <v>-143052</v>
      </c>
    </row>
    <row r="35" spans="1:5" ht="18" customHeight="1">
      <c r="A35" s="11">
        <v>407</v>
      </c>
      <c r="B35" s="51" t="s">
        <v>1070</v>
      </c>
      <c r="C35" s="49"/>
      <c r="D35" s="29">
        <f>ROUND(SUM('z.l.30.09.'!I435:I468),0)</f>
        <v>259404</v>
      </c>
      <c r="E35" s="52">
        <v>303601</v>
      </c>
    </row>
    <row r="36" spans="1:5" ht="30" customHeight="1">
      <c r="A36" s="11">
        <v>408</v>
      </c>
      <c r="B36" s="51" t="s">
        <v>2366</v>
      </c>
      <c r="C36" s="49"/>
      <c r="D36" s="52">
        <v>0</v>
      </c>
      <c r="E36" s="52"/>
    </row>
    <row r="37" spans="1:5" ht="18" customHeight="1">
      <c r="A37" s="11">
        <v>409</v>
      </c>
      <c r="B37" s="51" t="s">
        <v>202</v>
      </c>
      <c r="C37" s="49"/>
      <c r="D37" s="52">
        <v>0</v>
      </c>
      <c r="E37" s="52"/>
    </row>
    <row r="38" spans="1:5" ht="16.5" customHeight="1">
      <c r="A38" s="11"/>
      <c r="B38" s="48" t="s">
        <v>203</v>
      </c>
      <c r="C38" s="49">
        <v>23</v>
      </c>
      <c r="D38" s="50">
        <f>D39+D40+D41+D42+D43</f>
        <v>0</v>
      </c>
      <c r="E38" s="50">
        <f>E39+E40+E41+E42+E43</f>
        <v>0</v>
      </c>
    </row>
    <row r="39" spans="1:5" ht="16.5" customHeight="1">
      <c r="A39" s="11" t="s">
        <v>204</v>
      </c>
      <c r="B39" s="51" t="s">
        <v>205</v>
      </c>
      <c r="C39" s="49"/>
      <c r="D39" s="52">
        <v>0</v>
      </c>
      <c r="E39" s="52"/>
    </row>
    <row r="40" spans="1:5" ht="16.5" customHeight="1">
      <c r="A40" s="11" t="s">
        <v>206</v>
      </c>
      <c r="B40" s="51" t="s">
        <v>207</v>
      </c>
      <c r="C40" s="49"/>
      <c r="D40" s="52">
        <v>0</v>
      </c>
      <c r="E40" s="52"/>
    </row>
    <row r="41" spans="1:5" ht="16.5" customHeight="1">
      <c r="A41" s="11">
        <v>415</v>
      </c>
      <c r="B41" s="51" t="s">
        <v>208</v>
      </c>
      <c r="C41" s="49"/>
      <c r="D41" s="29">
        <v>0</v>
      </c>
      <c r="E41" s="52"/>
    </row>
    <row r="42" spans="1:5" ht="16.5" customHeight="1">
      <c r="A42" s="11">
        <v>416.417</v>
      </c>
      <c r="B42" s="51" t="s">
        <v>209</v>
      </c>
      <c r="C42" s="49"/>
      <c r="D42" s="52">
        <v>0</v>
      </c>
      <c r="E42" s="52"/>
    </row>
    <row r="43" spans="1:5" ht="16.5" customHeight="1">
      <c r="A43" s="11">
        <v>418.419</v>
      </c>
      <c r="B43" s="51" t="s">
        <v>210</v>
      </c>
      <c r="C43" s="49"/>
      <c r="D43" s="52">
        <v>0</v>
      </c>
      <c r="E43" s="52"/>
    </row>
    <row r="44" spans="1:5" ht="16.5" customHeight="1">
      <c r="A44" s="11"/>
      <c r="B44" s="48" t="s">
        <v>211</v>
      </c>
      <c r="C44" s="49">
        <v>24</v>
      </c>
      <c r="D44" s="50">
        <f>(D45+D46+D47+D48+D49+D50+D51+D52+D53)</f>
        <v>459650</v>
      </c>
      <c r="E44" s="50">
        <f>(E45+E46+E47+E48+E49+E50+E51+E52+E53)</f>
        <v>362985</v>
      </c>
    </row>
    <row r="45" spans="1:5" ht="16.5" customHeight="1">
      <c r="A45" s="11">
        <v>420</v>
      </c>
      <c r="B45" s="51" t="s">
        <v>212</v>
      </c>
      <c r="C45" s="49"/>
      <c r="D45" s="29">
        <f>ROUND(SUM('z.l.30.09.'!I469:I480),0)</f>
        <v>100423</v>
      </c>
      <c r="E45" s="52">
        <v>111576</v>
      </c>
    </row>
    <row r="46" spans="1:5" ht="16.5" customHeight="1">
      <c r="A46" s="11">
        <v>421</v>
      </c>
      <c r="B46" s="51" t="s">
        <v>213</v>
      </c>
      <c r="C46" s="49"/>
      <c r="D46" s="29">
        <v>0</v>
      </c>
      <c r="E46" s="52"/>
    </row>
    <row r="47" spans="1:5" ht="16.5" customHeight="1">
      <c r="A47" s="11">
        <v>422</v>
      </c>
      <c r="B47" s="51" t="s">
        <v>214</v>
      </c>
      <c r="C47" s="49"/>
      <c r="D47" s="29">
        <f>ROUND(SUM('z.l.30.09.'!I481),0)</f>
        <v>155774</v>
      </c>
      <c r="E47" s="52">
        <v>156958</v>
      </c>
    </row>
    <row r="48" spans="1:5" ht="16.5" customHeight="1">
      <c r="A48" s="11">
        <v>423</v>
      </c>
      <c r="B48" s="51" t="s">
        <v>215</v>
      </c>
      <c r="C48" s="49"/>
      <c r="D48" s="29">
        <f>ROUND(SUM('z.l.30.09.'!I482),0)</f>
        <v>76125</v>
      </c>
      <c r="E48" s="52">
        <v>64493</v>
      </c>
    </row>
    <row r="49" spans="1:5" ht="16.5" customHeight="1">
      <c r="A49" s="11">
        <v>424</v>
      </c>
      <c r="B49" s="51" t="s">
        <v>216</v>
      </c>
      <c r="C49" s="49"/>
      <c r="D49" s="29">
        <f>ROUND(SUM('z.l.30.09.'!I483:I489),0)</f>
        <v>69717</v>
      </c>
      <c r="E49" s="52">
        <v>20375</v>
      </c>
    </row>
    <row r="50" spans="1:5" ht="16.5" customHeight="1">
      <c r="A50" s="11">
        <v>429</v>
      </c>
      <c r="B50" s="51" t="s">
        <v>217</v>
      </c>
      <c r="C50" s="49"/>
      <c r="D50" s="29">
        <f>ROUND(SUM('z.l.30.09.'!I490:I497),0)</f>
        <v>57611</v>
      </c>
      <c r="E50" s="52">
        <v>9583</v>
      </c>
    </row>
    <row r="51" spans="1:5" ht="18" customHeight="1">
      <c r="A51" s="11">
        <v>460</v>
      </c>
      <c r="B51" s="51" t="s">
        <v>218</v>
      </c>
      <c r="C51" s="49"/>
      <c r="D51" s="29">
        <v>0</v>
      </c>
      <c r="E51" s="52"/>
    </row>
    <row r="52" spans="1:5" ht="16.5" customHeight="1">
      <c r="A52" s="11">
        <v>463</v>
      </c>
      <c r="B52" s="51" t="s">
        <v>219</v>
      </c>
      <c r="C52" s="49"/>
      <c r="D52" s="52">
        <v>0</v>
      </c>
      <c r="E52" s="52"/>
    </row>
    <row r="53" spans="1:5" ht="16.5" customHeight="1">
      <c r="A53" s="11" t="s">
        <v>1948</v>
      </c>
      <c r="B53" s="51" t="s">
        <v>220</v>
      </c>
      <c r="C53" s="49"/>
      <c r="D53" s="52">
        <v>0</v>
      </c>
      <c r="E53" s="52"/>
    </row>
    <row r="54" spans="1:5" ht="21" customHeight="1">
      <c r="A54" s="47"/>
      <c r="B54" s="48" t="s">
        <v>221</v>
      </c>
      <c r="C54" s="49"/>
      <c r="D54" s="50">
        <f>D11-D26</f>
        <v>3332491</v>
      </c>
      <c r="E54" s="50">
        <f>E11-E26</f>
        <v>3331214</v>
      </c>
    </row>
    <row r="55" spans="1:5" ht="16.5" customHeight="1">
      <c r="A55" s="47"/>
      <c r="B55" s="48" t="s">
        <v>222</v>
      </c>
      <c r="C55" s="49">
        <v>25</v>
      </c>
      <c r="D55" s="50">
        <f>D56-D57+D58+D59+D63+D68+D75-D76</f>
        <v>2533792</v>
      </c>
      <c r="E55" s="50">
        <f>E56-E57+E58+E59+E63+E68+E75-E76</f>
        <v>2334403</v>
      </c>
    </row>
    <row r="56" spans="1:5" ht="16.5" customHeight="1">
      <c r="A56" s="47"/>
      <c r="B56" s="48" t="s">
        <v>223</v>
      </c>
      <c r="C56" s="49"/>
      <c r="D56" s="50">
        <f>ROUND(produkcija!I98,0)</f>
        <v>2266460</v>
      </c>
      <c r="E56" s="50">
        <v>2323225</v>
      </c>
    </row>
    <row r="57" spans="1:5" ht="16.5" customHeight="1">
      <c r="A57" s="47"/>
      <c r="B57" s="48" t="s">
        <v>224</v>
      </c>
      <c r="C57" s="49"/>
      <c r="D57" s="30">
        <f>ROUND(-produkcija!I13,0)</f>
        <v>7870</v>
      </c>
      <c r="E57" s="50">
        <v>214986</v>
      </c>
    </row>
    <row r="58" spans="1:5" ht="16.5" customHeight="1">
      <c r="A58" s="47"/>
      <c r="B58" s="48" t="s">
        <v>225</v>
      </c>
      <c r="C58" s="49"/>
      <c r="D58" s="50">
        <f>ROUND(SUM(uprava!I42:I52),0)</f>
        <v>24949</v>
      </c>
      <c r="E58" s="50">
        <v>24341</v>
      </c>
    </row>
    <row r="59" spans="1:5" ht="16.5" customHeight="1">
      <c r="A59" s="53"/>
      <c r="B59" s="48" t="s">
        <v>226</v>
      </c>
      <c r="C59" s="49"/>
      <c r="D59" s="50">
        <f>D60+D61+D62</f>
        <v>274260</v>
      </c>
      <c r="E59" s="50">
        <f>E60+E61+E62</f>
        <v>280409</v>
      </c>
    </row>
    <row r="60" spans="1:5" ht="16.5" customHeight="1">
      <c r="A60" s="47"/>
      <c r="B60" s="51" t="s">
        <v>227</v>
      </c>
      <c r="C60" s="49"/>
      <c r="D60" s="52">
        <f>ROUND(SUM(uprava!I53:I56),0)</f>
        <v>152156</v>
      </c>
      <c r="E60" s="52">
        <v>153828</v>
      </c>
    </row>
    <row r="61" spans="1:5" ht="16.5" customHeight="1">
      <c r="A61" s="47"/>
      <c r="B61" s="51" t="s">
        <v>228</v>
      </c>
      <c r="C61" s="49"/>
      <c r="D61" s="52">
        <f>ROUND(SUM(uprava!I57:I62),0)</f>
        <v>119936</v>
      </c>
      <c r="E61" s="52">
        <v>124637</v>
      </c>
    </row>
    <row r="62" spans="1:5" ht="16.5" customHeight="1">
      <c r="A62" s="47"/>
      <c r="B62" s="51" t="s">
        <v>229</v>
      </c>
      <c r="C62" s="49"/>
      <c r="D62" s="52">
        <f>ROUND(SUM(uprava!I63:I64),0)</f>
        <v>2168</v>
      </c>
      <c r="E62" s="52">
        <v>1944</v>
      </c>
    </row>
    <row r="63" spans="1:5" ht="16.5" customHeight="1">
      <c r="A63" s="53"/>
      <c r="B63" s="48" t="s">
        <v>230</v>
      </c>
      <c r="C63" s="49"/>
      <c r="D63" s="50">
        <f>D64+D65+D66+D67</f>
        <v>4895</v>
      </c>
      <c r="E63" s="50">
        <f>E64+E65+E66+E67</f>
        <v>7190</v>
      </c>
    </row>
    <row r="64" spans="1:5" ht="15" customHeight="1">
      <c r="A64" s="47"/>
      <c r="B64" s="51" t="s">
        <v>231</v>
      </c>
      <c r="C64" s="49"/>
      <c r="D64" s="52">
        <f>ROUND(SUM(uprava!I6),0)</f>
        <v>56</v>
      </c>
      <c r="E64" s="52">
        <v>1521</v>
      </c>
    </row>
    <row r="65" spans="1:5" ht="16.5" customHeight="1">
      <c r="A65" s="47"/>
      <c r="B65" s="51" t="s">
        <v>232</v>
      </c>
      <c r="C65" s="49"/>
      <c r="D65" s="52">
        <f>ROUND(SUM(uprava!I2:I5),0)</f>
        <v>1781</v>
      </c>
      <c r="E65" s="52">
        <v>2552</v>
      </c>
    </row>
    <row r="66" spans="1:5" ht="16.5" customHeight="1">
      <c r="A66" s="47" t="s">
        <v>57</v>
      </c>
      <c r="B66" s="51" t="s">
        <v>233</v>
      </c>
      <c r="C66" s="49"/>
      <c r="D66" s="52">
        <f>ROUND(SUM(uprava!I7),0)</f>
        <v>2998</v>
      </c>
      <c r="E66" s="52">
        <v>3051</v>
      </c>
    </row>
    <row r="67" spans="1:5" ht="16.5" customHeight="1">
      <c r="A67" s="47"/>
      <c r="B67" s="51" t="s">
        <v>234</v>
      </c>
      <c r="C67" s="49"/>
      <c r="D67" s="52">
        <f>ROUND(SUM(uprava!I8),0)</f>
        <v>60</v>
      </c>
      <c r="E67" s="52">
        <v>66</v>
      </c>
    </row>
    <row r="68" spans="1:5" ht="18" customHeight="1">
      <c r="A68" s="53"/>
      <c r="B68" s="48" t="s">
        <v>235</v>
      </c>
      <c r="C68" s="49"/>
      <c r="D68" s="50">
        <f>(D69+D70+D71+D72+D73+D74)</f>
        <v>82230</v>
      </c>
      <c r="E68" s="50">
        <f>(E69+E70+E71+E72+E73+E74)</f>
        <v>95543</v>
      </c>
    </row>
    <row r="69" spans="1:5" ht="42.75" customHeight="1">
      <c r="A69" s="47"/>
      <c r="B69" s="51" t="s">
        <v>236</v>
      </c>
      <c r="C69" s="49"/>
      <c r="D69" s="52">
        <f>ROUND(SUM(uprava!I13:I16,uprava!I21),0)</f>
        <v>3464</v>
      </c>
      <c r="E69" s="52">
        <v>13830</v>
      </c>
    </row>
    <row r="70" spans="1:5" ht="18" customHeight="1">
      <c r="A70" s="47"/>
      <c r="B70" s="51" t="s">
        <v>237</v>
      </c>
      <c r="C70" s="49"/>
      <c r="D70" s="52">
        <f>ROUND(SUM(uprava!I9:I12),0)</f>
        <v>47233</v>
      </c>
      <c r="E70" s="52">
        <v>51262</v>
      </c>
    </row>
    <row r="71" spans="1:5" ht="18" customHeight="1">
      <c r="A71" s="47"/>
      <c r="B71" s="51" t="s">
        <v>238</v>
      </c>
      <c r="C71" s="49"/>
      <c r="D71" s="52">
        <f>ROUND(SUM(uprava!I17:I20),0)+1</f>
        <v>9246</v>
      </c>
      <c r="E71" s="52">
        <v>10074</v>
      </c>
    </row>
    <row r="72" spans="1:5" ht="18" customHeight="1">
      <c r="A72" s="47"/>
      <c r="B72" s="51" t="s">
        <v>239</v>
      </c>
      <c r="C72" s="49"/>
      <c r="D72" s="52">
        <f>ROUND(SUM(uprava!I22:I25),0)</f>
        <v>1872</v>
      </c>
      <c r="E72" s="52">
        <v>1837</v>
      </c>
    </row>
    <row r="73" spans="1:5" ht="18" customHeight="1">
      <c r="A73" s="11"/>
      <c r="B73" s="51" t="s">
        <v>240</v>
      </c>
      <c r="C73" s="49"/>
      <c r="D73" s="52">
        <f>ROUND(SUM(uprava!I26:I28),0)</f>
        <v>3189</v>
      </c>
      <c r="E73" s="52">
        <v>3389</v>
      </c>
    </row>
    <row r="74" spans="1:5" ht="18" customHeight="1">
      <c r="A74" s="11"/>
      <c r="B74" s="51" t="s">
        <v>241</v>
      </c>
      <c r="C74" s="49"/>
      <c r="D74" s="52">
        <f>ROUND(SUM(uprava!I29:I41),0)+1</f>
        <v>17226</v>
      </c>
      <c r="E74" s="52">
        <v>15151</v>
      </c>
    </row>
    <row r="75" spans="1:5" ht="18" customHeight="1">
      <c r="A75" s="11"/>
      <c r="B75" s="48" t="s">
        <v>242</v>
      </c>
      <c r="C75" s="49"/>
      <c r="D75" s="50">
        <f>ROUND(SUM(uprava!I65:I79),0)+1</f>
        <v>55531</v>
      </c>
      <c r="E75" s="50">
        <v>59106</v>
      </c>
    </row>
    <row r="76" spans="1:5" ht="18" customHeight="1">
      <c r="A76" s="11">
        <v>706</v>
      </c>
      <c r="B76" s="48" t="s">
        <v>243</v>
      </c>
      <c r="C76" s="49"/>
      <c r="D76" s="29">
        <f>ROUND(-SUM('z.l.30.09.'!I614:I634),0)</f>
        <v>166663</v>
      </c>
      <c r="E76" s="52">
        <v>240425</v>
      </c>
    </row>
    <row r="77" spans="1:5" ht="18" customHeight="1">
      <c r="A77" s="11"/>
      <c r="B77" s="48" t="s">
        <v>244</v>
      </c>
      <c r="C77" s="49"/>
      <c r="D77" s="30">
        <f>D54-D55</f>
        <v>798699</v>
      </c>
      <c r="E77" s="30">
        <f>E54-E55</f>
        <v>996811</v>
      </c>
    </row>
    <row r="78" spans="1:5" ht="18" customHeight="1">
      <c r="A78" s="11"/>
      <c r="B78" s="48" t="s">
        <v>245</v>
      </c>
      <c r="C78" s="49"/>
      <c r="D78" s="30">
        <f>D93+D110</f>
        <v>235431</v>
      </c>
      <c r="E78" s="30">
        <f>E93+E110</f>
        <v>316268.45</v>
      </c>
    </row>
    <row r="79" spans="1:5" ht="18" customHeight="1">
      <c r="A79" s="11"/>
      <c r="B79" s="48" t="s">
        <v>246</v>
      </c>
      <c r="C79" s="49"/>
      <c r="D79" s="29">
        <f>D80+D81+D82+D83+D84+D85</f>
        <v>143275</v>
      </c>
      <c r="E79" s="29">
        <f>E80+E81+E82+E83+E84+E85</f>
        <v>227106.45</v>
      </c>
    </row>
    <row r="80" spans="1:5" ht="18" customHeight="1">
      <c r="A80" s="11">
        <v>770</v>
      </c>
      <c r="B80" s="51" t="s">
        <v>247</v>
      </c>
      <c r="C80" s="49"/>
      <c r="D80" s="29">
        <f>ROUND(-SUM('z.l.30.09.'!I823:I829,'z.l.30.09.'!I832),0)</f>
        <v>122761</v>
      </c>
      <c r="E80" s="52">
        <v>227106.45</v>
      </c>
    </row>
    <row r="81" spans="1:5" ht="18" customHeight="1">
      <c r="A81" s="11">
        <v>771</v>
      </c>
      <c r="B81" s="51" t="s">
        <v>248</v>
      </c>
      <c r="C81" s="49"/>
      <c r="D81" s="52">
        <v>0</v>
      </c>
      <c r="E81" s="52"/>
    </row>
    <row r="82" spans="1:5" ht="18" customHeight="1">
      <c r="A82" s="11">
        <v>772</v>
      </c>
      <c r="B82" s="51" t="s">
        <v>249</v>
      </c>
      <c r="C82" s="49"/>
      <c r="D82" s="52">
        <v>0</v>
      </c>
      <c r="E82" s="52"/>
    </row>
    <row r="83" spans="1:5" ht="18" customHeight="1">
      <c r="A83" s="11" t="s">
        <v>2362</v>
      </c>
      <c r="B83" s="51" t="s">
        <v>250</v>
      </c>
      <c r="C83" s="49"/>
      <c r="D83" s="52">
        <v>0</v>
      </c>
      <c r="E83" s="52"/>
    </row>
    <row r="84" spans="1:5" ht="18" customHeight="1">
      <c r="A84" s="11" t="s">
        <v>2361</v>
      </c>
      <c r="B84" s="51" t="s">
        <v>251</v>
      </c>
      <c r="C84" s="49"/>
      <c r="D84" s="52">
        <f>ROUND(-SUM('z.l.30.09.'!I834),0)</f>
        <v>20514</v>
      </c>
      <c r="E84" s="52"/>
    </row>
    <row r="85" spans="1:5" ht="18" customHeight="1">
      <c r="A85" s="11" t="s">
        <v>1949</v>
      </c>
      <c r="B85" s="51" t="s">
        <v>252</v>
      </c>
      <c r="C85" s="49"/>
      <c r="D85" s="52">
        <v>0</v>
      </c>
      <c r="E85" s="52"/>
    </row>
    <row r="86" spans="1:5" ht="18" customHeight="1">
      <c r="A86" s="11"/>
      <c r="B86" s="48" t="s">
        <v>253</v>
      </c>
      <c r="C86" s="49"/>
      <c r="D86" s="50">
        <f>D87+D88+D89+D90+D91+D92</f>
        <v>22883</v>
      </c>
      <c r="E86" s="50">
        <f>E87+E88+E89+E90+E91+E92</f>
        <v>0</v>
      </c>
    </row>
    <row r="87" spans="1:5" ht="18" customHeight="1">
      <c r="A87" s="11">
        <v>730</v>
      </c>
      <c r="B87" s="51" t="s">
        <v>254</v>
      </c>
      <c r="C87" s="49"/>
      <c r="D87" s="52">
        <v>0</v>
      </c>
      <c r="E87" s="52"/>
    </row>
    <row r="88" spans="1:5" ht="18" customHeight="1">
      <c r="A88" s="11">
        <v>732</v>
      </c>
      <c r="B88" s="51" t="s">
        <v>255</v>
      </c>
      <c r="C88" s="49"/>
      <c r="D88" s="52">
        <v>0</v>
      </c>
      <c r="E88" s="52"/>
    </row>
    <row r="89" spans="1:5" ht="18" customHeight="1">
      <c r="A89" s="11">
        <v>734</v>
      </c>
      <c r="B89" s="51" t="s">
        <v>256</v>
      </c>
      <c r="C89" s="49"/>
      <c r="D89" s="52">
        <v>0</v>
      </c>
      <c r="E89" s="52"/>
    </row>
    <row r="90" spans="1:5" ht="18" customHeight="1">
      <c r="A90" s="11">
        <v>735</v>
      </c>
      <c r="B90" s="51" t="s">
        <v>257</v>
      </c>
      <c r="C90" s="49"/>
      <c r="D90" s="52">
        <f>ROUND(SUM('z.l.30.09.'!I638),0)</f>
        <v>22883</v>
      </c>
      <c r="E90" s="52"/>
    </row>
    <row r="91" spans="1:5" ht="18" customHeight="1">
      <c r="A91" s="11" t="s">
        <v>258</v>
      </c>
      <c r="B91" s="51" t="s">
        <v>259</v>
      </c>
      <c r="C91" s="49"/>
      <c r="D91" s="52">
        <v>0</v>
      </c>
      <c r="E91" s="52"/>
    </row>
    <row r="92" spans="1:5" ht="18" customHeight="1">
      <c r="A92" s="11" t="s">
        <v>260</v>
      </c>
      <c r="B92" s="51" t="s">
        <v>261</v>
      </c>
      <c r="C92" s="49"/>
      <c r="D92" s="52">
        <v>0</v>
      </c>
      <c r="E92" s="52"/>
    </row>
    <row r="93" spans="1:5" ht="30" customHeight="1">
      <c r="A93" s="11"/>
      <c r="B93" s="48" t="s">
        <v>262</v>
      </c>
      <c r="C93" s="49"/>
      <c r="D93" s="50">
        <f>D79-D86</f>
        <v>120392</v>
      </c>
      <c r="E93" s="50">
        <f>E79-E86</f>
        <v>227106.45</v>
      </c>
    </row>
    <row r="94" spans="1:5" ht="18" customHeight="1">
      <c r="A94" s="11"/>
      <c r="B94" s="48" t="s">
        <v>263</v>
      </c>
      <c r="C94" s="49">
        <v>26</v>
      </c>
      <c r="D94" s="50">
        <f>D95+D96+D97+D98+D99+D100+D101</f>
        <v>153208</v>
      </c>
      <c r="E94" s="50">
        <f>E95+E96+E97+E98+E99+E100+E101</f>
        <v>173281</v>
      </c>
    </row>
    <row r="95" spans="1:5" ht="18" customHeight="1">
      <c r="A95" s="11">
        <v>770</v>
      </c>
      <c r="B95" s="51" t="s">
        <v>264</v>
      </c>
      <c r="C95" s="49"/>
      <c r="D95" s="52">
        <f>ROUND(-SUM('z.l.30.09.'!I830:I831,'z.l.30.09.'!I833),0)</f>
        <v>116205</v>
      </c>
      <c r="E95" s="52">
        <v>85853</v>
      </c>
    </row>
    <row r="96" spans="1:5" ht="18" customHeight="1">
      <c r="A96" s="11">
        <v>772</v>
      </c>
      <c r="B96" s="51" t="s">
        <v>265</v>
      </c>
      <c r="C96" s="49"/>
      <c r="D96" s="52">
        <v>0</v>
      </c>
      <c r="E96" s="52"/>
    </row>
    <row r="97" spans="1:5" ht="18" customHeight="1">
      <c r="A97" s="11" t="s">
        <v>1950</v>
      </c>
      <c r="B97" s="51" t="s">
        <v>266</v>
      </c>
      <c r="C97" s="49"/>
      <c r="D97" s="52">
        <v>0</v>
      </c>
      <c r="E97" s="52"/>
    </row>
    <row r="98" spans="1:5" ht="18" customHeight="1">
      <c r="A98" s="11">
        <v>773</v>
      </c>
      <c r="B98" s="51" t="s">
        <v>267</v>
      </c>
      <c r="C98" s="49"/>
      <c r="D98" s="52">
        <v>0</v>
      </c>
      <c r="E98" s="52"/>
    </row>
    <row r="99" spans="1:7" ht="18" customHeight="1">
      <c r="A99" s="11" t="s">
        <v>268</v>
      </c>
      <c r="B99" s="51" t="s">
        <v>269</v>
      </c>
      <c r="C99" s="49"/>
      <c r="D99" s="52">
        <f>ROUND(-SUM('z.l.30.09.'!I835:I836),0)</f>
        <v>4452</v>
      </c>
      <c r="E99" s="52">
        <v>2216</v>
      </c>
      <c r="G99" s="61"/>
    </row>
    <row r="100" spans="1:5" ht="18" customHeight="1">
      <c r="A100" s="11" t="s">
        <v>270</v>
      </c>
      <c r="B100" s="51" t="s">
        <v>271</v>
      </c>
      <c r="C100" s="49"/>
      <c r="D100" s="52">
        <v>0</v>
      </c>
      <c r="E100" s="52"/>
    </row>
    <row r="101" spans="1:5" ht="18" customHeight="1">
      <c r="A101" s="11" t="s">
        <v>272</v>
      </c>
      <c r="B101" s="51" t="s">
        <v>273</v>
      </c>
      <c r="C101" s="49"/>
      <c r="D101" s="52">
        <f>ROUND(-SUM('z.l.30.09.'!I837:I848),0)</f>
        <v>32551</v>
      </c>
      <c r="E101" s="52">
        <v>85212</v>
      </c>
    </row>
    <row r="102" spans="1:5" ht="18" customHeight="1">
      <c r="A102" s="11"/>
      <c r="B102" s="48" t="s">
        <v>274</v>
      </c>
      <c r="C102" s="49">
        <v>27</v>
      </c>
      <c r="D102" s="50">
        <f>D103+D104+D105+D106+D107+D108+D109</f>
        <v>38169</v>
      </c>
      <c r="E102" s="50">
        <f>E103+E104+E105+E106+E107+E108+E109</f>
        <v>84119</v>
      </c>
    </row>
    <row r="103" spans="1:5" ht="18" customHeight="1">
      <c r="A103" s="11">
        <v>730</v>
      </c>
      <c r="B103" s="51" t="s">
        <v>275</v>
      </c>
      <c r="C103" s="49"/>
      <c r="D103" s="52">
        <v>0</v>
      </c>
      <c r="E103" s="52"/>
    </row>
    <row r="104" spans="1:5" ht="18" customHeight="1">
      <c r="A104" s="11">
        <v>732</v>
      </c>
      <c r="B104" s="51" t="s">
        <v>276</v>
      </c>
      <c r="C104" s="49"/>
      <c r="D104" s="52">
        <v>0</v>
      </c>
      <c r="E104" s="52"/>
    </row>
    <row r="105" spans="1:5" ht="18" customHeight="1">
      <c r="A105" s="11">
        <v>734</v>
      </c>
      <c r="B105" s="51" t="s">
        <v>277</v>
      </c>
      <c r="C105" s="49"/>
      <c r="D105" s="52">
        <v>0</v>
      </c>
      <c r="E105" s="52"/>
    </row>
    <row r="106" spans="1:5" ht="18" customHeight="1">
      <c r="A106" s="11" t="s">
        <v>278</v>
      </c>
      <c r="B106" s="51" t="s">
        <v>279</v>
      </c>
      <c r="C106" s="49"/>
      <c r="D106" s="52">
        <f>ROUND(SUM('z.l.30.09.'!I639),0)</f>
        <v>49</v>
      </c>
      <c r="E106" s="52">
        <v>57</v>
      </c>
    </row>
    <row r="107" spans="1:5" ht="18" customHeight="1">
      <c r="A107" s="11" t="s">
        <v>280</v>
      </c>
      <c r="B107" s="51" t="s">
        <v>281</v>
      </c>
      <c r="C107" s="49"/>
      <c r="D107" s="52">
        <v>0</v>
      </c>
      <c r="E107" s="52"/>
    </row>
    <row r="108" spans="1:5" ht="18" customHeight="1">
      <c r="A108" s="11" t="s">
        <v>1951</v>
      </c>
      <c r="B108" s="51" t="s">
        <v>282</v>
      </c>
      <c r="C108" s="49"/>
      <c r="D108" s="52">
        <v>0</v>
      </c>
      <c r="E108" s="52"/>
    </row>
    <row r="109" spans="1:5" ht="18" customHeight="1">
      <c r="A109" s="11" t="s">
        <v>1952</v>
      </c>
      <c r="B109" s="51" t="s">
        <v>283</v>
      </c>
      <c r="C109" s="49"/>
      <c r="D109" s="52">
        <f>ROUND(SUM('z.l.30.09.'!I640:I644),0)</f>
        <v>38120</v>
      </c>
      <c r="E109" s="52">
        <v>84062</v>
      </c>
    </row>
    <row r="110" spans="1:5" ht="30.75" customHeight="1">
      <c r="A110" s="11"/>
      <c r="B110" s="48" t="s">
        <v>284</v>
      </c>
      <c r="C110" s="49"/>
      <c r="D110" s="30">
        <f>D94-D102</f>
        <v>115039</v>
      </c>
      <c r="E110" s="30">
        <f>E94-E102</f>
        <v>89162</v>
      </c>
    </row>
    <row r="111" spans="1:5" ht="27" customHeight="1">
      <c r="A111" s="11"/>
      <c r="B111" s="48" t="s">
        <v>285</v>
      </c>
      <c r="C111" s="49"/>
      <c r="D111" s="50">
        <f>D77+D78</f>
        <v>1034130</v>
      </c>
      <c r="E111" s="50">
        <f>E77+E78</f>
        <v>1313079.45</v>
      </c>
    </row>
    <row r="112" spans="1:5" ht="20.25" customHeight="1">
      <c r="A112" s="11"/>
      <c r="B112" s="48" t="s">
        <v>286</v>
      </c>
      <c r="C112" s="49">
        <v>28</v>
      </c>
      <c r="D112" s="50">
        <f>D113+D114</f>
        <v>0</v>
      </c>
      <c r="E112" s="50">
        <v>0</v>
      </c>
    </row>
    <row r="113" spans="1:5" ht="18" customHeight="1">
      <c r="A113" s="11">
        <v>820</v>
      </c>
      <c r="B113" s="51" t="s">
        <v>287</v>
      </c>
      <c r="C113" s="49"/>
      <c r="D113" s="52">
        <v>0</v>
      </c>
      <c r="E113" s="52"/>
    </row>
    <row r="114" spans="1:5" ht="18" customHeight="1">
      <c r="A114" s="11">
        <v>823</v>
      </c>
      <c r="B114" s="51" t="s">
        <v>288</v>
      </c>
      <c r="C114" s="49"/>
      <c r="D114" s="29">
        <v>0</v>
      </c>
      <c r="E114" s="52"/>
    </row>
    <row r="115" spans="1:7" ht="16.5" customHeight="1">
      <c r="A115" s="11"/>
      <c r="B115" s="48" t="s">
        <v>289</v>
      </c>
      <c r="C115" s="49"/>
      <c r="D115" s="50">
        <f>D111-D112</f>
        <v>1034130</v>
      </c>
      <c r="E115" s="50">
        <f>E111-E112</f>
        <v>1313079.45</v>
      </c>
      <c r="G115" s="137">
        <v>1034129.94</v>
      </c>
    </row>
    <row r="116" spans="1:5" ht="16.5" customHeight="1">
      <c r="A116" s="11"/>
      <c r="B116" s="48" t="s">
        <v>290</v>
      </c>
      <c r="C116" s="49"/>
      <c r="D116" s="52"/>
      <c r="E116" s="54"/>
    </row>
    <row r="117" spans="1:7" ht="18" customHeight="1">
      <c r="A117" s="11" t="s">
        <v>347</v>
      </c>
      <c r="B117" s="51" t="s">
        <v>291</v>
      </c>
      <c r="C117" s="49"/>
      <c r="D117" s="52"/>
      <c r="E117" s="54"/>
      <c r="G117" s="135">
        <f>D115-G115</f>
        <v>0.060000000055879354</v>
      </c>
    </row>
    <row r="118" spans="1:7" ht="16.5" customHeight="1">
      <c r="A118" s="47"/>
      <c r="B118" s="48" t="s">
        <v>292</v>
      </c>
      <c r="C118" s="49"/>
      <c r="D118" s="55"/>
      <c r="E118" s="55"/>
      <c r="G118" s="136"/>
    </row>
    <row r="119" spans="1:7" ht="43.5" customHeight="1">
      <c r="A119" s="37"/>
      <c r="B119" s="293"/>
      <c r="C119" s="293"/>
      <c r="D119" s="293"/>
      <c r="E119" s="293"/>
      <c r="G119" s="135"/>
    </row>
    <row r="120" spans="1:5" s="56" customFormat="1" ht="14.25">
      <c r="A120" s="294"/>
      <c r="B120" s="294"/>
      <c r="C120" s="35"/>
      <c r="D120" s="36"/>
      <c r="E120" s="36"/>
    </row>
    <row r="121" spans="1:5" ht="19.5" customHeight="1">
      <c r="A121" s="37" t="s">
        <v>1943</v>
      </c>
      <c r="B121" s="293" t="s">
        <v>339</v>
      </c>
      <c r="C121" s="293"/>
      <c r="D121" s="293"/>
      <c r="E121" s="293"/>
    </row>
    <row r="122" spans="1:5" ht="19.5" customHeight="1">
      <c r="A122" s="37"/>
      <c r="B122" s="38"/>
      <c r="C122" s="38"/>
      <c r="D122" s="38"/>
      <c r="E122" s="38"/>
    </row>
    <row r="123" spans="1:5" ht="14.25">
      <c r="A123" s="37" t="s">
        <v>2536</v>
      </c>
      <c r="B123" s="293" t="s">
        <v>1944</v>
      </c>
      <c r="C123" s="293"/>
      <c r="D123" s="293"/>
      <c r="E123" s="293"/>
    </row>
    <row r="124" spans="1:5" ht="14.25">
      <c r="A124" s="294"/>
      <c r="B124" s="294"/>
      <c r="C124" s="35"/>
      <c r="D124" s="36"/>
      <c r="E124" s="36"/>
    </row>
    <row r="125" spans="1:3" ht="12.75">
      <c r="A125" s="57"/>
      <c r="B125" s="58"/>
      <c r="C125" s="59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956"/>
  <sheetViews>
    <sheetView zoomScalePageLayoutView="0" workbookViewId="0" topLeftCell="A613">
      <selection activeCell="D75" sqref="D75"/>
    </sheetView>
  </sheetViews>
  <sheetFormatPr defaultColWidth="9.140625" defaultRowHeight="12" customHeight="1"/>
  <cols>
    <col min="2" max="2" width="65.00390625" style="0" customWidth="1"/>
    <col min="5" max="5" width="10.57421875" style="0" bestFit="1" customWidth="1"/>
    <col min="6" max="6" width="9.00390625" style="0" bestFit="1" customWidth="1"/>
    <col min="7" max="7" width="10.57421875" style="0" bestFit="1" customWidth="1"/>
    <col min="8" max="8" width="9.00390625" style="0" bestFit="1" customWidth="1"/>
    <col min="9" max="9" width="10.57421875" style="0" bestFit="1" customWidth="1"/>
  </cols>
  <sheetData>
    <row r="1" spans="1:9" ht="12" customHeight="1">
      <c r="A1" s="158" t="s">
        <v>348</v>
      </c>
      <c r="B1" s="158" t="s">
        <v>349</v>
      </c>
      <c r="C1" s="158" t="s">
        <v>350</v>
      </c>
      <c r="D1" s="158" t="s">
        <v>351</v>
      </c>
      <c r="E1" s="158" t="s">
        <v>352</v>
      </c>
      <c r="F1" s="158" t="s">
        <v>353</v>
      </c>
      <c r="G1" s="158" t="s">
        <v>354</v>
      </c>
      <c r="H1" s="158" t="s">
        <v>355</v>
      </c>
      <c r="I1" s="158" t="s">
        <v>356</v>
      </c>
    </row>
    <row r="2" spans="1:9" ht="12" customHeight="1">
      <c r="A2" s="161" t="s">
        <v>1148</v>
      </c>
      <c r="B2" s="161" t="s">
        <v>357</v>
      </c>
      <c r="C2" s="161" t="s">
        <v>1387</v>
      </c>
      <c r="D2" s="161" t="s">
        <v>1178</v>
      </c>
      <c r="E2" s="162">
        <v>81008.91</v>
      </c>
      <c r="F2" s="162">
        <v>1401.65</v>
      </c>
      <c r="G2" s="162">
        <v>83130.56</v>
      </c>
      <c r="H2" s="162">
        <v>1401.65</v>
      </c>
      <c r="I2" s="162">
        <v>81728.91</v>
      </c>
    </row>
    <row r="3" spans="1:9" ht="12" customHeight="1">
      <c r="A3" s="163" t="s">
        <v>1149</v>
      </c>
      <c r="B3" s="163" t="s">
        <v>359</v>
      </c>
      <c r="C3" s="163" t="s">
        <v>1178</v>
      </c>
      <c r="D3" s="163" t="s">
        <v>1954</v>
      </c>
      <c r="E3" s="164">
        <v>1401.65</v>
      </c>
      <c r="F3" s="164">
        <v>4970.780000000001</v>
      </c>
      <c r="G3" s="164">
        <v>1401.65</v>
      </c>
      <c r="H3" s="164">
        <v>7019.47</v>
      </c>
      <c r="I3" s="164">
        <v>-5617.82</v>
      </c>
    </row>
    <row r="4" spans="1:9" ht="12" customHeight="1">
      <c r="A4" s="165" t="s">
        <v>1150</v>
      </c>
      <c r="B4" s="165" t="s">
        <v>360</v>
      </c>
      <c r="C4" s="165" t="s">
        <v>1388</v>
      </c>
      <c r="D4" s="165" t="s">
        <v>1178</v>
      </c>
      <c r="E4" s="166">
        <v>546.0899999999965</v>
      </c>
      <c r="F4" s="166">
        <v>1400.95</v>
      </c>
      <c r="G4" s="166">
        <v>106174.76</v>
      </c>
      <c r="H4" s="166">
        <v>1400.95</v>
      </c>
      <c r="I4" s="166">
        <v>104773.81</v>
      </c>
    </row>
    <row r="5" spans="1:9" ht="12" customHeight="1">
      <c r="A5" s="165" t="s">
        <v>1151</v>
      </c>
      <c r="B5" s="165" t="s">
        <v>361</v>
      </c>
      <c r="C5" s="165" t="s">
        <v>1955</v>
      </c>
      <c r="D5" s="165" t="s">
        <v>1178</v>
      </c>
      <c r="E5" s="166">
        <v>7770.509999999995</v>
      </c>
      <c r="F5" s="166">
        <v>6869.76</v>
      </c>
      <c r="G5" s="166">
        <v>79768.86</v>
      </c>
      <c r="H5" s="166">
        <v>6869.76</v>
      </c>
      <c r="I5" s="166">
        <v>72899.1</v>
      </c>
    </row>
    <row r="6" spans="1:9" ht="12" customHeight="1">
      <c r="A6" s="165" t="s">
        <v>1152</v>
      </c>
      <c r="B6" s="165" t="s">
        <v>362</v>
      </c>
      <c r="C6" s="165" t="s">
        <v>1956</v>
      </c>
      <c r="D6" s="165" t="s">
        <v>1178</v>
      </c>
      <c r="E6" s="166">
        <v>1068.0500000000002</v>
      </c>
      <c r="F6" s="166">
        <v>0</v>
      </c>
      <c r="G6" s="166">
        <v>3087.86</v>
      </c>
      <c r="H6" s="166">
        <v>0</v>
      </c>
      <c r="I6" s="166">
        <v>3087.86</v>
      </c>
    </row>
    <row r="7" spans="1:9" ht="12" customHeight="1">
      <c r="A7" s="165" t="s">
        <v>1153</v>
      </c>
      <c r="B7" s="165" t="s">
        <v>363</v>
      </c>
      <c r="C7" s="165" t="s">
        <v>1389</v>
      </c>
      <c r="D7" s="165" t="s">
        <v>1178</v>
      </c>
      <c r="E7" s="166">
        <v>0</v>
      </c>
      <c r="F7" s="166">
        <v>0</v>
      </c>
      <c r="G7" s="166">
        <v>43.87</v>
      </c>
      <c r="H7" s="166">
        <v>0</v>
      </c>
      <c r="I7" s="166">
        <v>43.87</v>
      </c>
    </row>
    <row r="8" spans="1:9" ht="12" customHeight="1">
      <c r="A8" s="165" t="s">
        <v>1154</v>
      </c>
      <c r="B8" s="165" t="s">
        <v>364</v>
      </c>
      <c r="C8" s="165" t="s">
        <v>1957</v>
      </c>
      <c r="D8" s="165" t="s">
        <v>1178</v>
      </c>
      <c r="E8" s="166">
        <v>25750</v>
      </c>
      <c r="F8" s="166">
        <v>24703.8</v>
      </c>
      <c r="G8" s="166">
        <v>231269.2</v>
      </c>
      <c r="H8" s="166">
        <v>24703.8</v>
      </c>
      <c r="I8" s="166">
        <v>206565.40000000002</v>
      </c>
    </row>
    <row r="9" spans="1:9" ht="12" customHeight="1">
      <c r="A9" s="165" t="s">
        <v>1155</v>
      </c>
      <c r="B9" s="165" t="s">
        <v>365</v>
      </c>
      <c r="C9" s="165" t="s">
        <v>1958</v>
      </c>
      <c r="D9" s="165" t="s">
        <v>1178</v>
      </c>
      <c r="E9" s="166">
        <v>0</v>
      </c>
      <c r="F9" s="166">
        <v>0</v>
      </c>
      <c r="G9" s="166">
        <v>9395.27</v>
      </c>
      <c r="H9" s="166">
        <v>0</v>
      </c>
      <c r="I9" s="166">
        <v>9395.27</v>
      </c>
    </row>
    <row r="10" spans="1:9" ht="12" customHeight="1">
      <c r="A10" s="165" t="s">
        <v>1156</v>
      </c>
      <c r="B10" s="165" t="s">
        <v>366</v>
      </c>
      <c r="C10" s="165" t="s">
        <v>1959</v>
      </c>
      <c r="D10" s="165" t="s">
        <v>1178</v>
      </c>
      <c r="E10" s="166">
        <v>79.73000000000002</v>
      </c>
      <c r="F10" s="166">
        <v>0</v>
      </c>
      <c r="G10" s="166">
        <v>2184.18</v>
      </c>
      <c r="H10" s="166">
        <v>0</v>
      </c>
      <c r="I10" s="166">
        <v>2184.18</v>
      </c>
    </row>
    <row r="11" spans="1:9" ht="12" customHeight="1">
      <c r="A11" s="165" t="s">
        <v>1157</v>
      </c>
      <c r="B11" s="165" t="s">
        <v>367</v>
      </c>
      <c r="C11" s="165" t="s">
        <v>1390</v>
      </c>
      <c r="D11" s="165" t="s">
        <v>1178</v>
      </c>
      <c r="E11" s="166">
        <v>0</v>
      </c>
      <c r="F11" s="166">
        <v>0</v>
      </c>
      <c r="G11" s="166">
        <v>2878.26</v>
      </c>
      <c r="H11" s="166">
        <v>0</v>
      </c>
      <c r="I11" s="166">
        <v>2878.26</v>
      </c>
    </row>
    <row r="12" spans="1:9" ht="12" customHeight="1">
      <c r="A12" s="165" t="s">
        <v>1391</v>
      </c>
      <c r="B12" s="165" t="s">
        <v>1392</v>
      </c>
      <c r="C12" s="165" t="s">
        <v>1960</v>
      </c>
      <c r="D12" s="165" t="s">
        <v>1178</v>
      </c>
      <c r="E12" s="166">
        <v>0</v>
      </c>
      <c r="F12" s="166">
        <v>0</v>
      </c>
      <c r="G12" s="166">
        <v>193.9</v>
      </c>
      <c r="H12" s="166">
        <v>0</v>
      </c>
      <c r="I12" s="166">
        <v>193.9</v>
      </c>
    </row>
    <row r="13" spans="1:9" ht="12" customHeight="1">
      <c r="A13" s="165" t="s">
        <v>1158</v>
      </c>
      <c r="B13" s="165" t="s">
        <v>368</v>
      </c>
      <c r="C13" s="165" t="s">
        <v>1961</v>
      </c>
      <c r="D13" s="165" t="s">
        <v>1178</v>
      </c>
      <c r="E13" s="166">
        <v>2491.5399999999936</v>
      </c>
      <c r="F13" s="166">
        <v>0</v>
      </c>
      <c r="G13" s="166">
        <v>57019.34</v>
      </c>
      <c r="H13" s="166">
        <v>0</v>
      </c>
      <c r="I13" s="166">
        <v>57019.34</v>
      </c>
    </row>
    <row r="14" spans="1:9" ht="12" customHeight="1">
      <c r="A14" s="165" t="s">
        <v>1159</v>
      </c>
      <c r="B14" s="165" t="s">
        <v>369</v>
      </c>
      <c r="C14" s="165" t="s">
        <v>1393</v>
      </c>
      <c r="D14" s="165" t="s">
        <v>1178</v>
      </c>
      <c r="E14" s="166">
        <v>0</v>
      </c>
      <c r="F14" s="166">
        <v>0</v>
      </c>
      <c r="G14" s="166">
        <v>72750.3</v>
      </c>
      <c r="H14" s="166">
        <v>0</v>
      </c>
      <c r="I14" s="166">
        <v>72750.3</v>
      </c>
    </row>
    <row r="15" spans="1:9" ht="12" customHeight="1">
      <c r="A15" s="159" t="s">
        <v>1160</v>
      </c>
      <c r="B15" s="159" t="s">
        <v>370</v>
      </c>
      <c r="C15" s="159" t="s">
        <v>358</v>
      </c>
      <c r="D15" s="159" t="s">
        <v>358</v>
      </c>
      <c r="E15" s="160">
        <v>118714.83</v>
      </c>
      <c r="F15" s="160">
        <v>118714.83</v>
      </c>
      <c r="G15" s="160">
        <v>118714.83</v>
      </c>
      <c r="H15" s="160">
        <v>118714.83</v>
      </c>
      <c r="I15" s="160">
        <v>0</v>
      </c>
    </row>
    <row r="16" spans="1:9" ht="12" customHeight="1">
      <c r="A16" s="175" t="s">
        <v>1166</v>
      </c>
      <c r="B16" s="175" t="s">
        <v>371</v>
      </c>
      <c r="C16" s="175" t="s">
        <v>1178</v>
      </c>
      <c r="D16" s="175" t="s">
        <v>1962</v>
      </c>
      <c r="E16" s="176">
        <v>963.6</v>
      </c>
      <c r="F16" s="176">
        <v>9850.930000000008</v>
      </c>
      <c r="G16" s="176">
        <v>963.6</v>
      </c>
      <c r="H16" s="176">
        <v>77892.57</v>
      </c>
      <c r="I16" s="176">
        <v>-76928.97</v>
      </c>
    </row>
    <row r="17" spans="1:9" ht="12" customHeight="1">
      <c r="A17" s="175" t="s">
        <v>1167</v>
      </c>
      <c r="B17" s="175" t="s">
        <v>372</v>
      </c>
      <c r="C17" s="175" t="s">
        <v>1178</v>
      </c>
      <c r="D17" s="175" t="s">
        <v>1963</v>
      </c>
      <c r="E17" s="176">
        <v>6869.76</v>
      </c>
      <c r="F17" s="176">
        <v>6159.779999999999</v>
      </c>
      <c r="G17" s="176">
        <v>6869.76</v>
      </c>
      <c r="H17" s="176">
        <v>57475.29</v>
      </c>
      <c r="I17" s="176">
        <v>-50605.53</v>
      </c>
    </row>
    <row r="18" spans="1:9" ht="12" customHeight="1">
      <c r="A18" s="175" t="s">
        <v>1168</v>
      </c>
      <c r="B18" s="175" t="s">
        <v>373</v>
      </c>
      <c r="C18" s="175" t="s">
        <v>1178</v>
      </c>
      <c r="D18" s="175" t="s">
        <v>1964</v>
      </c>
      <c r="E18" s="176">
        <v>0</v>
      </c>
      <c r="F18" s="176">
        <v>329.0899999999999</v>
      </c>
      <c r="G18" s="176">
        <v>0</v>
      </c>
      <c r="H18" s="176">
        <v>1695.53</v>
      </c>
      <c r="I18" s="176">
        <v>-1695.53</v>
      </c>
    </row>
    <row r="19" spans="1:9" ht="12" customHeight="1">
      <c r="A19" s="175" t="s">
        <v>1169</v>
      </c>
      <c r="B19" s="175" t="s">
        <v>374</v>
      </c>
      <c r="C19" s="175" t="s">
        <v>1178</v>
      </c>
      <c r="D19" s="175" t="s">
        <v>1965</v>
      </c>
      <c r="E19" s="176">
        <v>0</v>
      </c>
      <c r="F19" s="176">
        <v>0.9699999999999989</v>
      </c>
      <c r="G19" s="176">
        <v>0</v>
      </c>
      <c r="H19" s="176">
        <v>43.87</v>
      </c>
      <c r="I19" s="176">
        <v>-43.87</v>
      </c>
    </row>
    <row r="20" spans="1:9" ht="12" customHeight="1">
      <c r="A20" s="175" t="s">
        <v>1170</v>
      </c>
      <c r="B20" s="175" t="s">
        <v>375</v>
      </c>
      <c r="C20" s="175" t="s">
        <v>1178</v>
      </c>
      <c r="D20" s="175" t="s">
        <v>1966</v>
      </c>
      <c r="E20" s="176">
        <v>23857.32</v>
      </c>
      <c r="F20" s="176">
        <v>23644.499999999985</v>
      </c>
      <c r="G20" s="176">
        <v>23857.32</v>
      </c>
      <c r="H20" s="176">
        <v>152219.24</v>
      </c>
      <c r="I20" s="176">
        <v>-128361.91999999998</v>
      </c>
    </row>
    <row r="21" spans="1:9" ht="12" customHeight="1">
      <c r="A21" s="175" t="s">
        <v>1171</v>
      </c>
      <c r="B21" s="175" t="s">
        <v>376</v>
      </c>
      <c r="C21" s="175" t="s">
        <v>1178</v>
      </c>
      <c r="D21" s="175" t="s">
        <v>1967</v>
      </c>
      <c r="E21" s="176">
        <v>0</v>
      </c>
      <c r="F21" s="176">
        <v>139.01000000000022</v>
      </c>
      <c r="G21" s="176">
        <v>0</v>
      </c>
      <c r="H21" s="176">
        <v>9067.97</v>
      </c>
      <c r="I21" s="176">
        <v>-9067.97</v>
      </c>
    </row>
    <row r="22" spans="1:9" ht="12" customHeight="1">
      <c r="A22" s="175" t="s">
        <v>1172</v>
      </c>
      <c r="B22" s="175" t="s">
        <v>377</v>
      </c>
      <c r="C22" s="175" t="s">
        <v>1178</v>
      </c>
      <c r="D22" s="175" t="s">
        <v>1968</v>
      </c>
      <c r="E22" s="176">
        <v>0</v>
      </c>
      <c r="F22" s="176">
        <v>390.6100000000001</v>
      </c>
      <c r="G22" s="176">
        <v>0</v>
      </c>
      <c r="H22" s="176">
        <v>1922.39</v>
      </c>
      <c r="I22" s="176">
        <v>-1922.39</v>
      </c>
    </row>
    <row r="23" spans="1:9" ht="12" customHeight="1">
      <c r="A23" s="175" t="s">
        <v>1173</v>
      </c>
      <c r="B23" s="175" t="s">
        <v>378</v>
      </c>
      <c r="C23" s="175" t="s">
        <v>1178</v>
      </c>
      <c r="D23" s="175" t="s">
        <v>1969</v>
      </c>
      <c r="E23" s="176">
        <v>0</v>
      </c>
      <c r="F23" s="176">
        <v>323.73</v>
      </c>
      <c r="G23" s="176">
        <v>0</v>
      </c>
      <c r="H23" s="176">
        <v>1396.96</v>
      </c>
      <c r="I23" s="176">
        <v>-1396.96</v>
      </c>
    </row>
    <row r="24" spans="1:9" ht="12" customHeight="1">
      <c r="A24" s="175" t="s">
        <v>1174</v>
      </c>
      <c r="B24" s="175" t="s">
        <v>379</v>
      </c>
      <c r="C24" s="175" t="s">
        <v>358</v>
      </c>
      <c r="D24" s="175" t="s">
        <v>358</v>
      </c>
      <c r="E24" s="176">
        <v>0</v>
      </c>
      <c r="F24" s="176">
        <v>72.72</v>
      </c>
      <c r="G24" s="176">
        <v>0</v>
      </c>
      <c r="H24" s="176">
        <v>72.72</v>
      </c>
      <c r="I24" s="176">
        <v>-72.72</v>
      </c>
    </row>
    <row r="25" spans="1:9" ht="12" customHeight="1">
      <c r="A25" s="175" t="s">
        <v>1175</v>
      </c>
      <c r="B25" s="175" t="s">
        <v>380</v>
      </c>
      <c r="C25" s="175" t="s">
        <v>1178</v>
      </c>
      <c r="D25" s="175" t="s">
        <v>1970</v>
      </c>
      <c r="E25" s="176">
        <v>0</v>
      </c>
      <c r="F25" s="176">
        <v>6024.600000000006</v>
      </c>
      <c r="G25" s="176">
        <v>0</v>
      </c>
      <c r="H25" s="176">
        <v>40173.05</v>
      </c>
      <c r="I25" s="176">
        <v>-40173.05</v>
      </c>
    </row>
    <row r="26" spans="1:9" ht="12" customHeight="1">
      <c r="A26" s="175" t="s">
        <v>1176</v>
      </c>
      <c r="B26" s="175" t="s">
        <v>381</v>
      </c>
      <c r="C26" s="175" t="s">
        <v>1178</v>
      </c>
      <c r="D26" s="175" t="s">
        <v>1971</v>
      </c>
      <c r="E26" s="176">
        <v>0</v>
      </c>
      <c r="F26" s="176">
        <v>2910.2599999999948</v>
      </c>
      <c r="G26" s="176">
        <v>0</v>
      </c>
      <c r="H26" s="176">
        <v>72750.29</v>
      </c>
      <c r="I26" s="176">
        <v>-72750.29</v>
      </c>
    </row>
    <row r="27" spans="1:9" ht="12" customHeight="1">
      <c r="A27" s="169" t="s">
        <v>1161</v>
      </c>
      <c r="B27" s="169" t="s">
        <v>382</v>
      </c>
      <c r="C27" s="169" t="s">
        <v>1394</v>
      </c>
      <c r="D27" s="169" t="s">
        <v>1178</v>
      </c>
      <c r="E27" s="170">
        <v>0</v>
      </c>
      <c r="F27" s="170">
        <v>0</v>
      </c>
      <c r="G27" s="170">
        <v>500000</v>
      </c>
      <c r="H27" s="170">
        <v>0</v>
      </c>
      <c r="I27" s="170">
        <v>500000</v>
      </c>
    </row>
    <row r="28" spans="1:9" ht="12" customHeight="1">
      <c r="A28" s="173" t="s">
        <v>1162</v>
      </c>
      <c r="B28" s="173" t="s">
        <v>383</v>
      </c>
      <c r="C28" s="173" t="s">
        <v>1350</v>
      </c>
      <c r="D28" s="173" t="s">
        <v>1178</v>
      </c>
      <c r="E28" s="174">
        <v>0</v>
      </c>
      <c r="F28" s="174">
        <v>0</v>
      </c>
      <c r="G28" s="174">
        <v>50000</v>
      </c>
      <c r="H28" s="174">
        <v>0</v>
      </c>
      <c r="I28" s="174">
        <v>50000</v>
      </c>
    </row>
    <row r="29" spans="1:9" ht="12" customHeight="1">
      <c r="A29" s="181" t="s">
        <v>2468</v>
      </c>
      <c r="B29" s="181" t="s">
        <v>2469</v>
      </c>
      <c r="C29" s="181" t="s">
        <v>358</v>
      </c>
      <c r="D29" s="181" t="s">
        <v>358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</row>
    <row r="30" spans="1:9" ht="12" customHeight="1">
      <c r="A30" s="181" t="s">
        <v>1163</v>
      </c>
      <c r="B30" s="181" t="s">
        <v>1049</v>
      </c>
      <c r="C30" s="181" t="s">
        <v>1972</v>
      </c>
      <c r="D30" s="181" t="s">
        <v>1178</v>
      </c>
      <c r="E30" s="182">
        <v>-74441.53</v>
      </c>
      <c r="F30" s="182">
        <v>27601.81</v>
      </c>
      <c r="G30" s="182">
        <v>44431.16</v>
      </c>
      <c r="H30" s="182">
        <v>27601.81</v>
      </c>
      <c r="I30" s="182">
        <v>16829.350000000002</v>
      </c>
    </row>
    <row r="31" spans="1:9" ht="12" customHeight="1">
      <c r="A31" s="181" t="s">
        <v>1164</v>
      </c>
      <c r="B31" s="181" t="s">
        <v>1054</v>
      </c>
      <c r="C31" s="181" t="s">
        <v>1973</v>
      </c>
      <c r="D31" s="181" t="s">
        <v>1178</v>
      </c>
      <c r="E31" s="182">
        <v>28666.67</v>
      </c>
      <c r="F31" s="182">
        <v>1000</v>
      </c>
      <c r="G31" s="182">
        <v>50666.67</v>
      </c>
      <c r="H31" s="182">
        <v>1000</v>
      </c>
      <c r="I31" s="182">
        <v>49666.67</v>
      </c>
    </row>
    <row r="32" spans="1:9" ht="12" customHeight="1">
      <c r="A32" s="177" t="s">
        <v>1165</v>
      </c>
      <c r="B32" s="177" t="s">
        <v>1075</v>
      </c>
      <c r="C32" s="177" t="s">
        <v>1974</v>
      </c>
      <c r="D32" s="177" t="s">
        <v>1178</v>
      </c>
      <c r="E32" s="178">
        <v>0</v>
      </c>
      <c r="F32" s="178">
        <v>57101.26</v>
      </c>
      <c r="G32" s="178">
        <v>184013.24</v>
      </c>
      <c r="H32" s="178">
        <v>57101.26</v>
      </c>
      <c r="I32" s="178">
        <v>126911.97999999998</v>
      </c>
    </row>
    <row r="33" spans="1:9" ht="12" customHeight="1">
      <c r="A33" s="177" t="s">
        <v>1975</v>
      </c>
      <c r="B33" s="177" t="s">
        <v>1976</v>
      </c>
      <c r="C33" s="177" t="s">
        <v>358</v>
      </c>
      <c r="D33" s="177" t="s">
        <v>358</v>
      </c>
      <c r="E33" s="178">
        <v>842898.06</v>
      </c>
      <c r="F33" s="178">
        <v>0</v>
      </c>
      <c r="G33" s="178">
        <v>842898.06</v>
      </c>
      <c r="H33" s="178">
        <v>0</v>
      </c>
      <c r="I33" s="178">
        <v>842898.06</v>
      </c>
    </row>
    <row r="34" spans="1:9" ht="12" customHeight="1">
      <c r="A34" s="177" t="s">
        <v>2470</v>
      </c>
      <c r="B34" s="177" t="s">
        <v>2471</v>
      </c>
      <c r="C34" s="177" t="s">
        <v>358</v>
      </c>
      <c r="D34" s="177" t="s">
        <v>358</v>
      </c>
      <c r="E34" s="178">
        <v>1262531.19</v>
      </c>
      <c r="F34" s="178">
        <v>1568.72</v>
      </c>
      <c r="G34" s="178">
        <v>1262531.19</v>
      </c>
      <c r="H34" s="178">
        <v>1568.72</v>
      </c>
      <c r="I34" s="178">
        <v>1260962.47</v>
      </c>
    </row>
    <row r="35" spans="1:9" ht="12" customHeight="1">
      <c r="A35" s="167" t="s">
        <v>1395</v>
      </c>
      <c r="B35" s="167" t="s">
        <v>384</v>
      </c>
      <c r="C35" s="167" t="s">
        <v>1977</v>
      </c>
      <c r="D35" s="167" t="s">
        <v>1178</v>
      </c>
      <c r="E35" s="168">
        <v>6940.06</v>
      </c>
      <c r="F35" s="168">
        <v>6969.42</v>
      </c>
      <c r="G35" s="168">
        <v>7194.5</v>
      </c>
      <c r="H35" s="168">
        <v>6969.42</v>
      </c>
      <c r="I35" s="168">
        <v>225.07999999999993</v>
      </c>
    </row>
    <row r="36" spans="1:9" ht="12" customHeight="1">
      <c r="A36" s="167" t="s">
        <v>1396</v>
      </c>
      <c r="B36" s="167" t="s">
        <v>385</v>
      </c>
      <c r="C36" s="167" t="s">
        <v>1978</v>
      </c>
      <c r="D36" s="167" t="s">
        <v>1178</v>
      </c>
      <c r="E36" s="168">
        <v>3765730.69</v>
      </c>
      <c r="F36" s="168">
        <v>3763033.79</v>
      </c>
      <c r="G36" s="168">
        <v>3769391.69</v>
      </c>
      <c r="H36" s="168">
        <v>3763033.79</v>
      </c>
      <c r="I36" s="168">
        <v>6357.899999999907</v>
      </c>
    </row>
    <row r="37" spans="1:9" ht="12" customHeight="1">
      <c r="A37" s="167" t="s">
        <v>1397</v>
      </c>
      <c r="B37" s="167" t="s">
        <v>386</v>
      </c>
      <c r="C37" s="167" t="s">
        <v>1979</v>
      </c>
      <c r="D37" s="167" t="s">
        <v>1178</v>
      </c>
      <c r="E37" s="168">
        <v>4804746.7299999995</v>
      </c>
      <c r="F37" s="168">
        <v>4800439.19</v>
      </c>
      <c r="G37" s="168">
        <v>4806395.18</v>
      </c>
      <c r="H37" s="168">
        <v>4800439.19</v>
      </c>
      <c r="I37" s="168">
        <v>5955.989999999292</v>
      </c>
    </row>
    <row r="38" spans="1:9" ht="12" customHeight="1">
      <c r="A38" s="167" t="s">
        <v>1398</v>
      </c>
      <c r="B38" s="167" t="s">
        <v>387</v>
      </c>
      <c r="C38" s="167" t="s">
        <v>1980</v>
      </c>
      <c r="D38" s="167" t="s">
        <v>1178</v>
      </c>
      <c r="E38" s="168">
        <v>2191664.68</v>
      </c>
      <c r="F38" s="168">
        <v>2178173.62</v>
      </c>
      <c r="G38" s="168">
        <v>2195099.54</v>
      </c>
      <c r="H38" s="168">
        <v>2178173.62</v>
      </c>
      <c r="I38" s="168">
        <v>16925.919999999925</v>
      </c>
    </row>
    <row r="39" spans="1:9" ht="12" customHeight="1">
      <c r="A39" s="167" t="s">
        <v>1399</v>
      </c>
      <c r="B39" s="167" t="s">
        <v>388</v>
      </c>
      <c r="C39" s="167" t="s">
        <v>1981</v>
      </c>
      <c r="D39" s="167" t="s">
        <v>1178</v>
      </c>
      <c r="E39" s="168">
        <v>1444038.53</v>
      </c>
      <c r="F39" s="168">
        <v>1444428.05</v>
      </c>
      <c r="G39" s="168">
        <v>1488636.86</v>
      </c>
      <c r="H39" s="168">
        <v>1444428.05</v>
      </c>
      <c r="I39" s="168">
        <v>44208.810000000056</v>
      </c>
    </row>
    <row r="40" spans="1:9" ht="12" customHeight="1">
      <c r="A40" s="167" t="s">
        <v>1400</v>
      </c>
      <c r="B40" s="167" t="s">
        <v>389</v>
      </c>
      <c r="C40" s="167" t="s">
        <v>1982</v>
      </c>
      <c r="D40" s="167" t="s">
        <v>1178</v>
      </c>
      <c r="E40" s="168">
        <v>2453973.77</v>
      </c>
      <c r="F40" s="168">
        <v>2455743.61</v>
      </c>
      <c r="G40" s="168">
        <v>2456803.15</v>
      </c>
      <c r="H40" s="168">
        <v>2455743.61</v>
      </c>
      <c r="I40" s="168">
        <v>1059.5400000000373</v>
      </c>
    </row>
    <row r="41" spans="1:9" ht="12" customHeight="1">
      <c r="A41" s="167" t="s">
        <v>1401</v>
      </c>
      <c r="B41" s="167" t="s">
        <v>390</v>
      </c>
      <c r="C41" s="167" t="s">
        <v>1983</v>
      </c>
      <c r="D41" s="167" t="s">
        <v>1178</v>
      </c>
      <c r="E41" s="168">
        <v>1933.0999999999995</v>
      </c>
      <c r="F41" s="168">
        <v>1803.37</v>
      </c>
      <c r="G41" s="168">
        <v>5980.19</v>
      </c>
      <c r="H41" s="168">
        <v>1803.37</v>
      </c>
      <c r="I41" s="168">
        <v>4176.82</v>
      </c>
    </row>
    <row r="42" spans="1:9" ht="12" customHeight="1">
      <c r="A42" s="167" t="s">
        <v>1402</v>
      </c>
      <c r="B42" s="167" t="s">
        <v>2472</v>
      </c>
      <c r="C42" s="167" t="s">
        <v>1984</v>
      </c>
      <c r="D42" s="167" t="s">
        <v>1178</v>
      </c>
      <c r="E42" s="168">
        <v>9879.799999999997</v>
      </c>
      <c r="F42" s="168">
        <v>0</v>
      </c>
      <c r="G42" s="168">
        <v>24739.17</v>
      </c>
      <c r="H42" s="168">
        <v>0</v>
      </c>
      <c r="I42" s="168">
        <v>24739.17</v>
      </c>
    </row>
    <row r="43" spans="1:9" ht="12" customHeight="1">
      <c r="A43" s="167" t="s">
        <v>1403</v>
      </c>
      <c r="B43" s="167" t="s">
        <v>391</v>
      </c>
      <c r="C43" s="167" t="s">
        <v>358</v>
      </c>
      <c r="D43" s="167" t="s">
        <v>358</v>
      </c>
      <c r="E43" s="168">
        <v>6898860.97</v>
      </c>
      <c r="F43" s="168">
        <v>6898860.97</v>
      </c>
      <c r="G43" s="168">
        <v>6898860.97</v>
      </c>
      <c r="H43" s="168">
        <v>6898860.97</v>
      </c>
      <c r="I43" s="168">
        <v>0</v>
      </c>
    </row>
    <row r="44" spans="1:9" ht="12" customHeight="1">
      <c r="A44" s="167" t="s">
        <v>2380</v>
      </c>
      <c r="B44" s="167" t="s">
        <v>2381</v>
      </c>
      <c r="C44" s="167" t="s">
        <v>358</v>
      </c>
      <c r="D44" s="167" t="s">
        <v>358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</row>
    <row r="45" spans="1:9" ht="12" customHeight="1">
      <c r="A45" s="167" t="s">
        <v>1404</v>
      </c>
      <c r="B45" s="167" t="s">
        <v>392</v>
      </c>
      <c r="C45" s="167" t="s">
        <v>1985</v>
      </c>
      <c r="D45" s="167" t="s">
        <v>1178</v>
      </c>
      <c r="E45" s="168">
        <v>292394.89</v>
      </c>
      <c r="F45" s="168">
        <v>328416.53</v>
      </c>
      <c r="G45" s="168">
        <v>328770.48</v>
      </c>
      <c r="H45" s="168">
        <v>328416.53</v>
      </c>
      <c r="I45" s="168">
        <v>353.94999999995343</v>
      </c>
    </row>
    <row r="46" spans="1:9" ht="12" customHeight="1">
      <c r="A46" s="167" t="s">
        <v>1405</v>
      </c>
      <c r="B46" s="167" t="s">
        <v>393</v>
      </c>
      <c r="C46" s="167" t="s">
        <v>1986</v>
      </c>
      <c r="D46" s="167" t="s">
        <v>1178</v>
      </c>
      <c r="E46" s="168">
        <v>49429.35</v>
      </c>
      <c r="F46" s="168">
        <v>54415.39</v>
      </c>
      <c r="G46" s="168">
        <v>54415.39</v>
      </c>
      <c r="H46" s="168">
        <v>54415.39</v>
      </c>
      <c r="I46" s="168">
        <v>0</v>
      </c>
    </row>
    <row r="47" spans="1:9" ht="12" customHeight="1">
      <c r="A47" s="167" t="s">
        <v>1406</v>
      </c>
      <c r="B47" s="167" t="s">
        <v>1055</v>
      </c>
      <c r="C47" s="167" t="s">
        <v>1987</v>
      </c>
      <c r="D47" s="167" t="s">
        <v>1178</v>
      </c>
      <c r="E47" s="168">
        <v>896674.42</v>
      </c>
      <c r="F47" s="168">
        <v>875454.78</v>
      </c>
      <c r="G47" s="168">
        <v>896745.13</v>
      </c>
      <c r="H47" s="168">
        <v>875454.78</v>
      </c>
      <c r="I47" s="168">
        <v>21290.349999999977</v>
      </c>
    </row>
    <row r="48" spans="1:9" ht="12" customHeight="1">
      <c r="A48" s="185" t="s">
        <v>1407</v>
      </c>
      <c r="B48" s="185" t="s">
        <v>394</v>
      </c>
      <c r="C48" s="185" t="s">
        <v>1988</v>
      </c>
      <c r="D48" s="185" t="s">
        <v>1989</v>
      </c>
      <c r="E48" s="186">
        <v>1390969.6</v>
      </c>
      <c r="F48" s="186">
        <v>1275226.6400000001</v>
      </c>
      <c r="G48" s="186">
        <v>1548848.08</v>
      </c>
      <c r="H48" s="186">
        <v>1275377.83</v>
      </c>
      <c r="I48" s="186">
        <v>273470.25</v>
      </c>
    </row>
    <row r="49" spans="1:9" ht="12" customHeight="1">
      <c r="A49" s="185" t="s">
        <v>1408</v>
      </c>
      <c r="B49" s="185" t="s">
        <v>395</v>
      </c>
      <c r="C49" s="185" t="s">
        <v>1990</v>
      </c>
      <c r="D49" s="185" t="s">
        <v>1178</v>
      </c>
      <c r="E49" s="186">
        <v>-4602.450000000012</v>
      </c>
      <c r="F49" s="186">
        <v>0</v>
      </c>
      <c r="G49" s="186">
        <v>356955.05</v>
      </c>
      <c r="H49" s="186">
        <v>0</v>
      </c>
      <c r="I49" s="186">
        <v>356955.05</v>
      </c>
    </row>
    <row r="50" spans="1:9" ht="12" customHeight="1">
      <c r="A50" s="185" t="s">
        <v>1409</v>
      </c>
      <c r="B50" s="185" t="s">
        <v>396</v>
      </c>
      <c r="C50" s="185" t="s">
        <v>1991</v>
      </c>
      <c r="D50" s="185" t="s">
        <v>1178</v>
      </c>
      <c r="E50" s="186">
        <v>2354.17</v>
      </c>
      <c r="F50" s="186">
        <v>5444.22</v>
      </c>
      <c r="G50" s="186">
        <v>5444.22</v>
      </c>
      <c r="H50" s="186">
        <v>5444.22</v>
      </c>
      <c r="I50" s="186">
        <v>0</v>
      </c>
    </row>
    <row r="51" spans="1:9" ht="12" customHeight="1">
      <c r="A51" s="185" t="s">
        <v>1410</v>
      </c>
      <c r="B51" s="185" t="s">
        <v>397</v>
      </c>
      <c r="C51" s="185" t="s">
        <v>1992</v>
      </c>
      <c r="D51" s="185" t="s">
        <v>1992</v>
      </c>
      <c r="E51" s="186">
        <v>10304.2</v>
      </c>
      <c r="F51" s="186">
        <v>10304.2</v>
      </c>
      <c r="G51" s="186">
        <v>10992.09</v>
      </c>
      <c r="H51" s="186">
        <v>10992.09</v>
      </c>
      <c r="I51" s="186">
        <v>0</v>
      </c>
    </row>
    <row r="52" spans="1:9" ht="12" customHeight="1">
      <c r="A52" s="185" t="s">
        <v>1411</v>
      </c>
      <c r="B52" s="185" t="s">
        <v>398</v>
      </c>
      <c r="C52" s="185" t="s">
        <v>1993</v>
      </c>
      <c r="D52" s="185" t="s">
        <v>1993</v>
      </c>
      <c r="E52" s="186">
        <v>5356550.15</v>
      </c>
      <c r="F52" s="186">
        <v>5289895.840000001</v>
      </c>
      <c r="G52" s="186">
        <v>5430303.54</v>
      </c>
      <c r="H52" s="186">
        <v>5363649.23</v>
      </c>
      <c r="I52" s="186">
        <v>66654.30999999959</v>
      </c>
    </row>
    <row r="53" spans="1:9" ht="12" customHeight="1">
      <c r="A53" s="185" t="s">
        <v>1412</v>
      </c>
      <c r="B53" s="185" t="s">
        <v>399</v>
      </c>
      <c r="C53" s="185" t="s">
        <v>1994</v>
      </c>
      <c r="D53" s="185" t="s">
        <v>1994</v>
      </c>
      <c r="E53" s="186">
        <v>174280</v>
      </c>
      <c r="F53" s="186">
        <v>153380</v>
      </c>
      <c r="G53" s="186">
        <v>203277</v>
      </c>
      <c r="H53" s="186">
        <v>182377</v>
      </c>
      <c r="I53" s="186">
        <v>20900</v>
      </c>
    </row>
    <row r="54" spans="1:9" ht="12" customHeight="1">
      <c r="A54" s="185" t="s">
        <v>1413</v>
      </c>
      <c r="B54" s="185" t="s">
        <v>400</v>
      </c>
      <c r="C54" s="185" t="s">
        <v>1178</v>
      </c>
      <c r="D54" s="185" t="s">
        <v>1178</v>
      </c>
      <c r="E54" s="186">
        <v>227223</v>
      </c>
      <c r="F54" s="186">
        <v>227223</v>
      </c>
      <c r="G54" s="186">
        <v>227223</v>
      </c>
      <c r="H54" s="186">
        <v>227223</v>
      </c>
      <c r="I54" s="186">
        <v>0</v>
      </c>
    </row>
    <row r="55" spans="1:9" ht="12" customHeight="1">
      <c r="A55" s="185" t="s">
        <v>1414</v>
      </c>
      <c r="B55" s="185" t="s">
        <v>401</v>
      </c>
      <c r="C55" s="185" t="s">
        <v>1995</v>
      </c>
      <c r="D55" s="185" t="s">
        <v>1178</v>
      </c>
      <c r="E55" s="186">
        <v>22921.58</v>
      </c>
      <c r="F55" s="186">
        <v>22780.43</v>
      </c>
      <c r="G55" s="186">
        <v>31130.41</v>
      </c>
      <c r="H55" s="186">
        <v>22780.43</v>
      </c>
      <c r="I55" s="186">
        <v>8349.98</v>
      </c>
    </row>
    <row r="56" spans="1:9" ht="12" customHeight="1">
      <c r="A56" s="185" t="s">
        <v>1415</v>
      </c>
      <c r="B56" s="185" t="s">
        <v>402</v>
      </c>
      <c r="C56" s="185" t="s">
        <v>1996</v>
      </c>
      <c r="D56" s="185" t="s">
        <v>1178</v>
      </c>
      <c r="E56" s="186">
        <v>129.32999999999998</v>
      </c>
      <c r="F56" s="186">
        <v>0</v>
      </c>
      <c r="G56" s="186">
        <v>285.89</v>
      </c>
      <c r="H56" s="186">
        <v>0</v>
      </c>
      <c r="I56" s="186">
        <v>285.89</v>
      </c>
    </row>
    <row r="57" spans="1:9" ht="12" customHeight="1">
      <c r="A57" s="185" t="s">
        <v>1416</v>
      </c>
      <c r="B57" s="185" t="s">
        <v>403</v>
      </c>
      <c r="C57" s="185" t="s">
        <v>1997</v>
      </c>
      <c r="D57" s="185" t="s">
        <v>1998</v>
      </c>
      <c r="E57" s="186">
        <v>60928.049999999996</v>
      </c>
      <c r="F57" s="186">
        <v>65980.39</v>
      </c>
      <c r="G57" s="186">
        <v>70867.01</v>
      </c>
      <c r="H57" s="186">
        <v>66309.05</v>
      </c>
      <c r="I57" s="186">
        <v>4557.959999999992</v>
      </c>
    </row>
    <row r="58" spans="1:9" ht="12" customHeight="1">
      <c r="A58" s="185" t="s">
        <v>1417</v>
      </c>
      <c r="B58" s="185" t="s">
        <v>404</v>
      </c>
      <c r="C58" s="185" t="s">
        <v>1999</v>
      </c>
      <c r="D58" s="185" t="s">
        <v>1178</v>
      </c>
      <c r="E58" s="186">
        <v>6110.49</v>
      </c>
      <c r="F58" s="186">
        <v>0</v>
      </c>
      <c r="G58" s="186">
        <v>12516.23</v>
      </c>
      <c r="H58" s="186">
        <v>0</v>
      </c>
      <c r="I58" s="186">
        <v>12516.23</v>
      </c>
    </row>
    <row r="59" spans="1:9" ht="12" customHeight="1">
      <c r="A59" s="185" t="s">
        <v>1418</v>
      </c>
      <c r="B59" s="185" t="s">
        <v>405</v>
      </c>
      <c r="C59" s="185" t="s">
        <v>2000</v>
      </c>
      <c r="D59" s="185" t="s">
        <v>1178</v>
      </c>
      <c r="E59" s="186">
        <v>126467.70000000001</v>
      </c>
      <c r="F59" s="186">
        <v>128172.42</v>
      </c>
      <c r="G59" s="186">
        <v>151650.42</v>
      </c>
      <c r="H59" s="186">
        <v>128172.42</v>
      </c>
      <c r="I59" s="186">
        <v>23478.000000000015</v>
      </c>
    </row>
    <row r="60" spans="1:9" ht="12" customHeight="1">
      <c r="A60" s="185" t="s">
        <v>1419</v>
      </c>
      <c r="B60" s="185" t="s">
        <v>406</v>
      </c>
      <c r="C60" s="185" t="s">
        <v>2001</v>
      </c>
      <c r="D60" s="185" t="s">
        <v>1178</v>
      </c>
      <c r="E60" s="186">
        <v>-23366.78</v>
      </c>
      <c r="F60" s="186">
        <v>0</v>
      </c>
      <c r="G60" s="186">
        <v>32110.21</v>
      </c>
      <c r="H60" s="186">
        <v>0</v>
      </c>
      <c r="I60" s="186">
        <v>32110.21</v>
      </c>
    </row>
    <row r="61" spans="1:9" ht="12" customHeight="1">
      <c r="A61" s="185" t="s">
        <v>1420</v>
      </c>
      <c r="B61" s="185" t="s">
        <v>1103</v>
      </c>
      <c r="C61" s="185" t="s">
        <v>2002</v>
      </c>
      <c r="D61" s="185" t="s">
        <v>1178</v>
      </c>
      <c r="E61" s="186">
        <v>16849.66</v>
      </c>
      <c r="F61" s="186">
        <v>15589.46</v>
      </c>
      <c r="G61" s="186">
        <v>17175.86</v>
      </c>
      <c r="H61" s="186">
        <v>15589.46</v>
      </c>
      <c r="I61" s="186">
        <v>1586.4000000000015</v>
      </c>
    </row>
    <row r="62" spans="1:9" ht="12" customHeight="1">
      <c r="A62" s="185" t="s">
        <v>1421</v>
      </c>
      <c r="B62" s="185" t="s">
        <v>407</v>
      </c>
      <c r="C62" s="185" t="s">
        <v>2003</v>
      </c>
      <c r="D62" s="185" t="s">
        <v>1178</v>
      </c>
      <c r="E62" s="186">
        <v>30624.24</v>
      </c>
      <c r="F62" s="186">
        <v>31349.65</v>
      </c>
      <c r="G62" s="186">
        <v>32940.72</v>
      </c>
      <c r="H62" s="186">
        <v>31349.65</v>
      </c>
      <c r="I62" s="186">
        <v>1591.0699999999997</v>
      </c>
    </row>
    <row r="63" spans="1:9" ht="12" customHeight="1">
      <c r="A63" s="185" t="s">
        <v>1422</v>
      </c>
      <c r="B63" s="185" t="s">
        <v>408</v>
      </c>
      <c r="C63" s="185" t="s">
        <v>2004</v>
      </c>
      <c r="D63" s="185" t="s">
        <v>1178</v>
      </c>
      <c r="E63" s="186">
        <v>2380</v>
      </c>
      <c r="F63" s="186">
        <v>11960</v>
      </c>
      <c r="G63" s="186">
        <v>12814.62</v>
      </c>
      <c r="H63" s="186">
        <v>11960</v>
      </c>
      <c r="I63" s="186">
        <v>854.6200000000008</v>
      </c>
    </row>
    <row r="64" spans="1:9" ht="12" customHeight="1">
      <c r="A64" s="185" t="s">
        <v>1423</v>
      </c>
      <c r="B64" s="185" t="s">
        <v>409</v>
      </c>
      <c r="C64" s="185" t="s">
        <v>2005</v>
      </c>
      <c r="D64" s="185" t="s">
        <v>2006</v>
      </c>
      <c r="E64" s="186">
        <v>357953.21</v>
      </c>
      <c r="F64" s="186">
        <v>352857.31999999995</v>
      </c>
      <c r="G64" s="186">
        <v>495118.95</v>
      </c>
      <c r="H64" s="186">
        <v>353168.1</v>
      </c>
      <c r="I64" s="186">
        <v>141950.85000000003</v>
      </c>
    </row>
    <row r="65" spans="1:9" ht="12" customHeight="1">
      <c r="A65" s="185" t="s">
        <v>1424</v>
      </c>
      <c r="B65" s="185" t="s">
        <v>410</v>
      </c>
      <c r="C65" s="185" t="s">
        <v>2007</v>
      </c>
      <c r="D65" s="185" t="s">
        <v>2008</v>
      </c>
      <c r="E65" s="186">
        <v>-18370.189999999995</v>
      </c>
      <c r="F65" s="186">
        <v>88.21</v>
      </c>
      <c r="G65" s="186">
        <v>56184.51</v>
      </c>
      <c r="H65" s="186">
        <v>0</v>
      </c>
      <c r="I65" s="186">
        <v>56184.51</v>
      </c>
    </row>
    <row r="66" spans="1:9" ht="12" customHeight="1">
      <c r="A66" s="185" t="s">
        <v>1425</v>
      </c>
      <c r="B66" s="185" t="s">
        <v>411</v>
      </c>
      <c r="C66" s="185" t="s">
        <v>1426</v>
      </c>
      <c r="D66" s="185" t="s">
        <v>1178</v>
      </c>
      <c r="E66" s="186">
        <v>0</v>
      </c>
      <c r="F66" s="186">
        <v>10.53</v>
      </c>
      <c r="G66" s="186">
        <v>1305.72</v>
      </c>
      <c r="H66" s="186">
        <v>10.53</v>
      </c>
      <c r="I66" s="186">
        <v>1295.19</v>
      </c>
    </row>
    <row r="67" spans="1:9" ht="12" customHeight="1">
      <c r="A67" s="185" t="s">
        <v>1427</v>
      </c>
      <c r="B67" s="185" t="s">
        <v>412</v>
      </c>
      <c r="C67" s="185" t="s">
        <v>2009</v>
      </c>
      <c r="D67" s="185" t="s">
        <v>2010</v>
      </c>
      <c r="E67" s="186">
        <v>501726.62</v>
      </c>
      <c r="F67" s="186">
        <v>520303.03</v>
      </c>
      <c r="G67" s="186">
        <v>559593.15</v>
      </c>
      <c r="H67" s="186">
        <v>521119.03</v>
      </c>
      <c r="I67" s="186">
        <v>38474.119999999995</v>
      </c>
    </row>
    <row r="68" spans="1:9" ht="12" customHeight="1">
      <c r="A68" s="185" t="s">
        <v>1428</v>
      </c>
      <c r="B68" s="185" t="s">
        <v>413</v>
      </c>
      <c r="C68" s="185" t="s">
        <v>2011</v>
      </c>
      <c r="D68" s="185" t="s">
        <v>1178</v>
      </c>
      <c r="E68" s="186">
        <v>7164.559999999998</v>
      </c>
      <c r="F68" s="186">
        <v>0</v>
      </c>
      <c r="G68" s="186">
        <v>72823.39</v>
      </c>
      <c r="H68" s="186">
        <v>0</v>
      </c>
      <c r="I68" s="186">
        <v>72823.39</v>
      </c>
    </row>
    <row r="69" spans="1:9" ht="12" customHeight="1">
      <c r="A69" s="185" t="s">
        <v>1429</v>
      </c>
      <c r="B69" s="185" t="s">
        <v>414</v>
      </c>
      <c r="C69" s="185" t="s">
        <v>2012</v>
      </c>
      <c r="D69" s="185" t="s">
        <v>2013</v>
      </c>
      <c r="E69" s="186">
        <v>88166.53</v>
      </c>
      <c r="F69" s="186">
        <v>65409.45</v>
      </c>
      <c r="G69" s="186">
        <v>94511.37</v>
      </c>
      <c r="H69" s="186">
        <v>65409.49</v>
      </c>
      <c r="I69" s="186">
        <v>29101.879999999997</v>
      </c>
    </row>
    <row r="70" spans="1:9" ht="12" customHeight="1">
      <c r="A70" s="185" t="s">
        <v>1430</v>
      </c>
      <c r="B70" s="185" t="s">
        <v>415</v>
      </c>
      <c r="C70" s="185" t="s">
        <v>2014</v>
      </c>
      <c r="D70" s="185" t="s">
        <v>1178</v>
      </c>
      <c r="E70" s="186">
        <v>-9134.06</v>
      </c>
      <c r="F70" s="186">
        <v>0</v>
      </c>
      <c r="G70" s="186">
        <v>8640.65</v>
      </c>
      <c r="H70" s="186">
        <v>0</v>
      </c>
      <c r="I70" s="186">
        <v>8640.65</v>
      </c>
    </row>
    <row r="71" spans="1:9" ht="12" customHeight="1">
      <c r="A71" s="185" t="s">
        <v>1431</v>
      </c>
      <c r="B71" s="185" t="s">
        <v>416</v>
      </c>
      <c r="C71" s="185" t="s">
        <v>2015</v>
      </c>
      <c r="D71" s="185" t="s">
        <v>1178</v>
      </c>
      <c r="E71" s="186">
        <v>380041.52999999997</v>
      </c>
      <c r="F71" s="186">
        <v>311616.46</v>
      </c>
      <c r="G71" s="186">
        <v>777522.96</v>
      </c>
      <c r="H71" s="186">
        <v>311616.46</v>
      </c>
      <c r="I71" s="186">
        <v>465906.49999999994</v>
      </c>
    </row>
    <row r="72" spans="1:9" ht="12" customHeight="1">
      <c r="A72" s="185" t="s">
        <v>1432</v>
      </c>
      <c r="B72" s="185" t="s">
        <v>417</v>
      </c>
      <c r="C72" s="185" t="s">
        <v>1178</v>
      </c>
      <c r="D72" s="185" t="s">
        <v>2016</v>
      </c>
      <c r="E72" s="186">
        <v>0</v>
      </c>
      <c r="F72" s="186">
        <v>58486.399999999965</v>
      </c>
      <c r="G72" s="186">
        <v>0</v>
      </c>
      <c r="H72" s="186">
        <v>371303.36</v>
      </c>
      <c r="I72" s="186">
        <v>-371303.36</v>
      </c>
    </row>
    <row r="73" spans="1:9" ht="12" customHeight="1">
      <c r="A73" s="187" t="s">
        <v>1433</v>
      </c>
      <c r="B73" s="187" t="s">
        <v>418</v>
      </c>
      <c r="C73" s="187" t="s">
        <v>2017</v>
      </c>
      <c r="D73" s="187" t="s">
        <v>1178</v>
      </c>
      <c r="E73" s="188">
        <v>222127.21999999997</v>
      </c>
      <c r="F73" s="188">
        <v>195554.7</v>
      </c>
      <c r="G73" s="188">
        <v>275911.55</v>
      </c>
      <c r="H73" s="188">
        <v>195554.7</v>
      </c>
      <c r="I73" s="188">
        <v>80356.84999999998</v>
      </c>
    </row>
    <row r="74" spans="1:9" ht="12" customHeight="1">
      <c r="A74" s="187" t="s">
        <v>1434</v>
      </c>
      <c r="B74" s="187" t="s">
        <v>1435</v>
      </c>
      <c r="C74" s="187" t="s">
        <v>1178</v>
      </c>
      <c r="D74" s="187" t="s">
        <v>2018</v>
      </c>
      <c r="E74" s="188">
        <v>0</v>
      </c>
      <c r="F74" s="188">
        <v>2657.25</v>
      </c>
      <c r="G74" s="188">
        <v>0</v>
      </c>
      <c r="H74" s="188">
        <v>8035.68</v>
      </c>
      <c r="I74" s="188">
        <v>-8035.68</v>
      </c>
    </row>
    <row r="75" spans="1:9" ht="12" customHeight="1">
      <c r="A75" s="189" t="s">
        <v>1436</v>
      </c>
      <c r="B75" s="189" t="s">
        <v>1437</v>
      </c>
      <c r="C75" s="189" t="s">
        <v>2019</v>
      </c>
      <c r="D75" s="189" t="s">
        <v>1178</v>
      </c>
      <c r="E75" s="190">
        <v>39411.9</v>
      </c>
      <c r="F75" s="190">
        <v>7385.4</v>
      </c>
      <c r="G75" s="190">
        <v>39699</v>
      </c>
      <c r="H75" s="190">
        <v>7385.4</v>
      </c>
      <c r="I75" s="190">
        <v>32313.6</v>
      </c>
    </row>
    <row r="76" spans="1:9" ht="12" customHeight="1">
      <c r="A76" s="189" t="s">
        <v>1438</v>
      </c>
      <c r="B76" s="189" t="s">
        <v>419</v>
      </c>
      <c r="C76" s="189" t="s">
        <v>2020</v>
      </c>
      <c r="D76" s="189" t="s">
        <v>1178</v>
      </c>
      <c r="E76" s="190">
        <v>77493.76</v>
      </c>
      <c r="F76" s="190">
        <v>78208.4</v>
      </c>
      <c r="G76" s="190">
        <v>86790.53</v>
      </c>
      <c r="H76" s="190">
        <v>78208.4</v>
      </c>
      <c r="I76" s="190">
        <v>8582.130000000005</v>
      </c>
    </row>
    <row r="77" spans="1:9" ht="12" customHeight="1">
      <c r="A77" s="191" t="s">
        <v>1439</v>
      </c>
      <c r="B77" s="191" t="s">
        <v>420</v>
      </c>
      <c r="C77" s="191" t="s">
        <v>1440</v>
      </c>
      <c r="D77" s="191" t="s">
        <v>2021</v>
      </c>
      <c r="E77" s="192">
        <v>1999.7799999999997</v>
      </c>
      <c r="F77" s="192">
        <v>5515.6</v>
      </c>
      <c r="G77" s="192">
        <v>7693.4</v>
      </c>
      <c r="H77" s="192">
        <v>7315.6</v>
      </c>
      <c r="I77" s="192">
        <v>377.7999999999993</v>
      </c>
    </row>
    <row r="78" spans="1:9" ht="12" customHeight="1">
      <c r="A78" s="191" t="s">
        <v>1441</v>
      </c>
      <c r="B78" s="191" t="s">
        <v>421</v>
      </c>
      <c r="C78" s="191" t="s">
        <v>2022</v>
      </c>
      <c r="D78" s="191" t="s">
        <v>2023</v>
      </c>
      <c r="E78" s="192">
        <v>45192.22</v>
      </c>
      <c r="F78" s="192">
        <v>35227.89</v>
      </c>
      <c r="G78" s="192">
        <v>123161.23</v>
      </c>
      <c r="H78" s="192">
        <v>38766.94</v>
      </c>
      <c r="I78" s="192">
        <v>84394.29</v>
      </c>
    </row>
    <row r="79" spans="1:9" ht="12" customHeight="1">
      <c r="A79" s="191" t="s">
        <v>2382</v>
      </c>
      <c r="B79" s="191" t="s">
        <v>2383</v>
      </c>
      <c r="C79" s="191" t="s">
        <v>358</v>
      </c>
      <c r="D79" s="191" t="s">
        <v>358</v>
      </c>
      <c r="E79" s="192">
        <v>1168.06</v>
      </c>
      <c r="F79" s="192">
        <v>1168.06</v>
      </c>
      <c r="G79" s="192">
        <v>1168.06</v>
      </c>
      <c r="H79" s="192">
        <v>1168.06</v>
      </c>
      <c r="I79" s="192">
        <v>0</v>
      </c>
    </row>
    <row r="80" spans="1:9" ht="12" customHeight="1">
      <c r="A80" s="191" t="s">
        <v>1442</v>
      </c>
      <c r="B80" s="191" t="s">
        <v>422</v>
      </c>
      <c r="C80" s="191" t="s">
        <v>2024</v>
      </c>
      <c r="D80" s="191" t="s">
        <v>2025</v>
      </c>
      <c r="E80" s="192">
        <v>44668.97</v>
      </c>
      <c r="F80" s="192">
        <v>39824.71</v>
      </c>
      <c r="G80" s="192">
        <v>52404.03</v>
      </c>
      <c r="H80" s="192">
        <v>40024.71</v>
      </c>
      <c r="I80" s="192">
        <v>12379.32</v>
      </c>
    </row>
    <row r="81" spans="1:9" ht="12" customHeight="1">
      <c r="A81" s="191" t="s">
        <v>1443</v>
      </c>
      <c r="B81" s="191" t="s">
        <v>423</v>
      </c>
      <c r="C81" s="191" t="s">
        <v>2026</v>
      </c>
      <c r="D81" s="191" t="s">
        <v>1178</v>
      </c>
      <c r="E81" s="192">
        <v>47766.75</v>
      </c>
      <c r="F81" s="192">
        <v>76691.13</v>
      </c>
      <c r="G81" s="192">
        <v>124457.88</v>
      </c>
      <c r="H81" s="192">
        <v>76691.13</v>
      </c>
      <c r="I81" s="192">
        <v>47766.75</v>
      </c>
    </row>
    <row r="82" spans="1:9" ht="12" customHeight="1">
      <c r="A82" s="191" t="s">
        <v>2027</v>
      </c>
      <c r="B82" s="191" t="s">
        <v>2028</v>
      </c>
      <c r="C82" s="191" t="s">
        <v>358</v>
      </c>
      <c r="D82" s="191" t="s">
        <v>358</v>
      </c>
      <c r="E82" s="192">
        <v>0</v>
      </c>
      <c r="F82" s="192">
        <v>39636.06</v>
      </c>
      <c r="G82" s="192">
        <v>0</v>
      </c>
      <c r="H82" s="192">
        <v>39636.06</v>
      </c>
      <c r="I82" s="192">
        <v>-39636.06</v>
      </c>
    </row>
    <row r="83" spans="1:9" ht="12" customHeight="1">
      <c r="A83" s="183" t="s">
        <v>1444</v>
      </c>
      <c r="B83" s="183" t="s">
        <v>424</v>
      </c>
      <c r="C83" s="183" t="s">
        <v>2029</v>
      </c>
      <c r="D83" s="183" t="s">
        <v>1178</v>
      </c>
      <c r="E83" s="184">
        <v>97366.43999999999</v>
      </c>
      <c r="F83" s="184">
        <v>105547.04</v>
      </c>
      <c r="G83" s="184">
        <v>154259.11</v>
      </c>
      <c r="H83" s="184">
        <v>105547.04</v>
      </c>
      <c r="I83" s="184">
        <v>48712.06999999999</v>
      </c>
    </row>
    <row r="84" spans="1:9" ht="12" customHeight="1">
      <c r="A84" s="183" t="s">
        <v>1445</v>
      </c>
      <c r="B84" s="183" t="s">
        <v>425</v>
      </c>
      <c r="C84" s="183" t="s">
        <v>2030</v>
      </c>
      <c r="D84" s="183" t="s">
        <v>1178</v>
      </c>
      <c r="E84" s="184">
        <v>54339.66</v>
      </c>
      <c r="F84" s="184">
        <v>48582.2</v>
      </c>
      <c r="G84" s="184">
        <v>61842.22</v>
      </c>
      <c r="H84" s="184">
        <v>48582.2</v>
      </c>
      <c r="I84" s="184">
        <v>13260.020000000004</v>
      </c>
    </row>
    <row r="85" spans="1:9" ht="12" customHeight="1">
      <c r="A85" s="183" t="s">
        <v>1446</v>
      </c>
      <c r="B85" s="183" t="s">
        <v>1076</v>
      </c>
      <c r="C85" s="183" t="s">
        <v>2031</v>
      </c>
      <c r="D85" s="183" t="s">
        <v>1178</v>
      </c>
      <c r="E85" s="184">
        <v>2938.34</v>
      </c>
      <c r="F85" s="184">
        <v>3837.94</v>
      </c>
      <c r="G85" s="184">
        <v>3837.94</v>
      </c>
      <c r="H85" s="184">
        <v>3837.94</v>
      </c>
      <c r="I85" s="184">
        <v>0</v>
      </c>
    </row>
    <row r="86" spans="1:9" ht="12" customHeight="1">
      <c r="A86" s="183" t="s">
        <v>1936</v>
      </c>
      <c r="B86" s="183" t="s">
        <v>1911</v>
      </c>
      <c r="C86" s="183" t="s">
        <v>1178</v>
      </c>
      <c r="D86" s="183" t="s">
        <v>1341</v>
      </c>
      <c r="E86" s="184">
        <v>0</v>
      </c>
      <c r="F86" s="184">
        <v>0</v>
      </c>
      <c r="G86" s="184">
        <v>0</v>
      </c>
      <c r="H86" s="184">
        <v>21336.4</v>
      </c>
      <c r="I86" s="184">
        <v>-21336.4</v>
      </c>
    </row>
    <row r="87" spans="1:9" ht="12" customHeight="1">
      <c r="A87" s="193" t="s">
        <v>1447</v>
      </c>
      <c r="B87" s="193" t="s">
        <v>426</v>
      </c>
      <c r="C87" s="193" t="s">
        <v>2032</v>
      </c>
      <c r="D87" s="193" t="s">
        <v>1178</v>
      </c>
      <c r="E87" s="194">
        <v>24142.09</v>
      </c>
      <c r="F87" s="194">
        <v>24031.7</v>
      </c>
      <c r="G87" s="194">
        <v>28305.11</v>
      </c>
      <c r="H87" s="194">
        <v>24031.7</v>
      </c>
      <c r="I87" s="194">
        <v>4273.41</v>
      </c>
    </row>
    <row r="88" spans="1:9" ht="12" customHeight="1">
      <c r="A88" s="193" t="s">
        <v>1448</v>
      </c>
      <c r="B88" s="193" t="s">
        <v>427</v>
      </c>
      <c r="C88" s="193" t="s">
        <v>2033</v>
      </c>
      <c r="D88" s="193" t="s">
        <v>1178</v>
      </c>
      <c r="E88" s="194">
        <v>5436.84</v>
      </c>
      <c r="F88" s="194">
        <v>5298.83</v>
      </c>
      <c r="G88" s="194">
        <v>6068.95</v>
      </c>
      <c r="H88" s="194">
        <v>5298.83</v>
      </c>
      <c r="I88" s="194">
        <v>770.1199999999999</v>
      </c>
    </row>
    <row r="89" spans="1:9" ht="12" customHeight="1">
      <c r="A89" s="193" t="s">
        <v>1449</v>
      </c>
      <c r="B89" s="193" t="s">
        <v>1056</v>
      </c>
      <c r="C89" s="193" t="s">
        <v>2034</v>
      </c>
      <c r="D89" s="193" t="s">
        <v>1178</v>
      </c>
      <c r="E89" s="194">
        <v>4338.849999999999</v>
      </c>
      <c r="F89" s="194">
        <v>0</v>
      </c>
      <c r="G89" s="194">
        <v>9426.07</v>
      </c>
      <c r="H89" s="194">
        <v>0</v>
      </c>
      <c r="I89" s="194">
        <v>9426.07</v>
      </c>
    </row>
    <row r="90" spans="1:9" ht="12" customHeight="1">
      <c r="A90" s="193" t="s">
        <v>1450</v>
      </c>
      <c r="B90" s="193" t="s">
        <v>1451</v>
      </c>
      <c r="C90" s="193" t="s">
        <v>2035</v>
      </c>
      <c r="D90" s="193" t="s">
        <v>1178</v>
      </c>
      <c r="E90" s="194">
        <v>0</v>
      </c>
      <c r="F90" s="194">
        <v>9980.31</v>
      </c>
      <c r="G90" s="194">
        <v>9980.31</v>
      </c>
      <c r="H90" s="194">
        <v>9980.31</v>
      </c>
      <c r="I90" s="194">
        <v>0</v>
      </c>
    </row>
    <row r="91" spans="1:9" ht="12" customHeight="1">
      <c r="A91" s="193" t="s">
        <v>1452</v>
      </c>
      <c r="B91" s="193" t="s">
        <v>428</v>
      </c>
      <c r="C91" s="193" t="s">
        <v>358</v>
      </c>
      <c r="D91" s="193" t="s">
        <v>358</v>
      </c>
      <c r="E91" s="194">
        <v>4859.5</v>
      </c>
      <c r="F91" s="194">
        <v>4859.5</v>
      </c>
      <c r="G91" s="194">
        <v>4859.5</v>
      </c>
      <c r="H91" s="194">
        <v>4859.5</v>
      </c>
      <c r="I91" s="194">
        <v>0</v>
      </c>
    </row>
    <row r="92" spans="1:9" ht="12" customHeight="1">
      <c r="A92" s="193" t="s">
        <v>1937</v>
      </c>
      <c r="B92" s="193" t="s">
        <v>429</v>
      </c>
      <c r="C92" s="193" t="s">
        <v>2036</v>
      </c>
      <c r="D92" s="193" t="s">
        <v>1178</v>
      </c>
      <c r="E92" s="194">
        <v>336.9399999999996</v>
      </c>
      <c r="F92" s="194">
        <v>1733.88</v>
      </c>
      <c r="G92" s="194">
        <v>4757.5</v>
      </c>
      <c r="H92" s="194">
        <v>1733.88</v>
      </c>
      <c r="I92" s="194">
        <v>3023.62</v>
      </c>
    </row>
    <row r="93" spans="1:9" ht="12" customHeight="1">
      <c r="A93" s="193" t="s">
        <v>1453</v>
      </c>
      <c r="B93" s="193" t="s">
        <v>1057</v>
      </c>
      <c r="C93" s="193" t="s">
        <v>2037</v>
      </c>
      <c r="D93" s="193" t="s">
        <v>1178</v>
      </c>
      <c r="E93" s="194">
        <v>370</v>
      </c>
      <c r="F93" s="194">
        <v>554.5</v>
      </c>
      <c r="G93" s="194">
        <v>554.5</v>
      </c>
      <c r="H93" s="194">
        <v>554.5</v>
      </c>
      <c r="I93" s="194">
        <v>0</v>
      </c>
    </row>
    <row r="94" spans="1:9" ht="12" customHeight="1">
      <c r="A94" s="193" t="s">
        <v>1454</v>
      </c>
      <c r="B94" s="193" t="s">
        <v>430</v>
      </c>
      <c r="C94" s="193" t="s">
        <v>2038</v>
      </c>
      <c r="D94" s="193" t="s">
        <v>1178</v>
      </c>
      <c r="E94" s="194">
        <v>4340</v>
      </c>
      <c r="F94" s="194">
        <v>7020</v>
      </c>
      <c r="G94" s="194">
        <v>12480</v>
      </c>
      <c r="H94" s="194">
        <v>7020</v>
      </c>
      <c r="I94" s="194">
        <v>5460</v>
      </c>
    </row>
    <row r="95" spans="1:9" ht="12" customHeight="1">
      <c r="A95" s="193" t="s">
        <v>1455</v>
      </c>
      <c r="B95" s="193" t="s">
        <v>431</v>
      </c>
      <c r="C95" s="193" t="s">
        <v>2039</v>
      </c>
      <c r="D95" s="193" t="s">
        <v>1178</v>
      </c>
      <c r="E95" s="194">
        <v>2883.42</v>
      </c>
      <c r="F95" s="194">
        <v>3335</v>
      </c>
      <c r="G95" s="194">
        <v>17270.7</v>
      </c>
      <c r="H95" s="194">
        <v>3335</v>
      </c>
      <c r="I95" s="194">
        <v>13935.7</v>
      </c>
    </row>
    <row r="96" spans="1:9" ht="12" customHeight="1">
      <c r="A96" s="193" t="s">
        <v>2540</v>
      </c>
      <c r="B96" s="193" t="s">
        <v>2541</v>
      </c>
      <c r="C96" s="193" t="s">
        <v>358</v>
      </c>
      <c r="D96" s="193" t="s">
        <v>358</v>
      </c>
      <c r="E96" s="194">
        <v>241164.18</v>
      </c>
      <c r="F96" s="194">
        <v>0</v>
      </c>
      <c r="G96" s="194">
        <v>241164.18</v>
      </c>
      <c r="H96" s="194">
        <v>0</v>
      </c>
      <c r="I96" s="194">
        <v>241164.18</v>
      </c>
    </row>
    <row r="97" spans="1:9" ht="12" customHeight="1">
      <c r="A97" s="193" t="s">
        <v>1456</v>
      </c>
      <c r="B97" s="193" t="s">
        <v>432</v>
      </c>
      <c r="C97" s="193" t="s">
        <v>2040</v>
      </c>
      <c r="D97" s="193" t="s">
        <v>1178</v>
      </c>
      <c r="E97" s="194">
        <v>77833.33000000002</v>
      </c>
      <c r="F97" s="194">
        <v>135154.06</v>
      </c>
      <c r="G97" s="194">
        <v>429833.33</v>
      </c>
      <c r="H97" s="194">
        <v>135154.06</v>
      </c>
      <c r="I97" s="194">
        <v>294679.27</v>
      </c>
    </row>
    <row r="98" spans="1:9" ht="12" customHeight="1">
      <c r="A98" s="193" t="s">
        <v>1457</v>
      </c>
      <c r="B98" s="193" t="s">
        <v>433</v>
      </c>
      <c r="C98" s="193" t="s">
        <v>2041</v>
      </c>
      <c r="D98" s="193" t="s">
        <v>1178</v>
      </c>
      <c r="E98" s="194">
        <v>1660</v>
      </c>
      <c r="F98" s="194">
        <v>3050</v>
      </c>
      <c r="G98" s="194">
        <v>3050</v>
      </c>
      <c r="H98" s="194">
        <v>3050</v>
      </c>
      <c r="I98" s="194">
        <v>0</v>
      </c>
    </row>
    <row r="99" spans="1:9" ht="12" customHeight="1">
      <c r="A99" s="193" t="s">
        <v>1458</v>
      </c>
      <c r="B99" s="193" t="s">
        <v>1459</v>
      </c>
      <c r="C99" s="193" t="s">
        <v>2042</v>
      </c>
      <c r="D99" s="193" t="s">
        <v>1178</v>
      </c>
      <c r="E99" s="194">
        <v>0</v>
      </c>
      <c r="F99" s="194">
        <v>1368.5</v>
      </c>
      <c r="G99" s="194">
        <v>1368.5</v>
      </c>
      <c r="H99" s="194">
        <v>1368.5</v>
      </c>
      <c r="I99" s="194">
        <v>0</v>
      </c>
    </row>
    <row r="100" spans="1:9" ht="12" customHeight="1">
      <c r="A100" s="193" t="s">
        <v>1460</v>
      </c>
      <c r="B100" s="193" t="s">
        <v>434</v>
      </c>
      <c r="C100" s="193" t="s">
        <v>2043</v>
      </c>
      <c r="D100" s="193" t="s">
        <v>1178</v>
      </c>
      <c r="E100" s="194">
        <v>1012.67</v>
      </c>
      <c r="F100" s="194">
        <v>983.93</v>
      </c>
      <c r="G100" s="194">
        <v>1295.07</v>
      </c>
      <c r="H100" s="194">
        <v>983.93</v>
      </c>
      <c r="I100" s="194">
        <v>311.14</v>
      </c>
    </row>
    <row r="101" spans="1:9" ht="12" customHeight="1">
      <c r="A101" s="193" t="s">
        <v>1461</v>
      </c>
      <c r="B101" s="193" t="s">
        <v>435</v>
      </c>
      <c r="C101" s="193" t="s">
        <v>2044</v>
      </c>
      <c r="D101" s="193" t="s">
        <v>1178</v>
      </c>
      <c r="E101" s="194">
        <v>0</v>
      </c>
      <c r="F101" s="194">
        <v>0</v>
      </c>
      <c r="G101" s="194">
        <v>697.83</v>
      </c>
      <c r="H101" s="194">
        <v>0</v>
      </c>
      <c r="I101" s="194">
        <v>697.83</v>
      </c>
    </row>
    <row r="102" spans="1:9" ht="12" customHeight="1">
      <c r="A102" s="193" t="s">
        <v>1462</v>
      </c>
      <c r="B102" s="193" t="s">
        <v>436</v>
      </c>
      <c r="C102" s="193" t="s">
        <v>2045</v>
      </c>
      <c r="D102" s="193" t="s">
        <v>1178</v>
      </c>
      <c r="E102" s="194">
        <v>2518.83</v>
      </c>
      <c r="F102" s="194">
        <v>2568.83</v>
      </c>
      <c r="G102" s="194">
        <v>2568.83</v>
      </c>
      <c r="H102" s="194">
        <v>2568.83</v>
      </c>
      <c r="I102" s="194">
        <v>0</v>
      </c>
    </row>
    <row r="103" spans="1:9" ht="12" customHeight="1">
      <c r="A103" s="193" t="s">
        <v>1463</v>
      </c>
      <c r="B103" s="193" t="s">
        <v>437</v>
      </c>
      <c r="C103" s="193" t="s">
        <v>1180</v>
      </c>
      <c r="D103" s="193" t="s">
        <v>1178</v>
      </c>
      <c r="E103" s="194">
        <v>0</v>
      </c>
      <c r="F103" s="194">
        <v>0</v>
      </c>
      <c r="G103" s="194">
        <v>10000</v>
      </c>
      <c r="H103" s="194">
        <v>0</v>
      </c>
      <c r="I103" s="194">
        <v>10000</v>
      </c>
    </row>
    <row r="104" spans="1:9" ht="12" customHeight="1">
      <c r="A104" s="193" t="s">
        <v>1464</v>
      </c>
      <c r="B104" s="193" t="s">
        <v>1077</v>
      </c>
      <c r="C104" s="193" t="s">
        <v>1178</v>
      </c>
      <c r="D104" s="193" t="s">
        <v>2039</v>
      </c>
      <c r="E104" s="194">
        <v>451.58</v>
      </c>
      <c r="F104" s="194">
        <v>0</v>
      </c>
      <c r="G104" s="194">
        <v>451.58</v>
      </c>
      <c r="H104" s="194">
        <v>14387.28</v>
      </c>
      <c r="I104" s="194">
        <v>-13935.7</v>
      </c>
    </row>
    <row r="105" spans="1:9" ht="12" customHeight="1">
      <c r="A105" s="193" t="s">
        <v>1465</v>
      </c>
      <c r="B105" s="193" t="s">
        <v>1466</v>
      </c>
      <c r="C105" s="193" t="s">
        <v>1178</v>
      </c>
      <c r="D105" s="193" t="s">
        <v>2046</v>
      </c>
      <c r="E105" s="194">
        <v>0</v>
      </c>
      <c r="F105" s="194">
        <v>7600</v>
      </c>
      <c r="G105" s="194">
        <v>0</v>
      </c>
      <c r="H105" s="194">
        <v>32200</v>
      </c>
      <c r="I105" s="194">
        <v>-32200</v>
      </c>
    </row>
    <row r="106" spans="1:9" s="2" customFormat="1" ht="12" customHeight="1">
      <c r="A106" s="181" t="s">
        <v>1467</v>
      </c>
      <c r="B106" s="181" t="s">
        <v>438</v>
      </c>
      <c r="C106" s="181" t="s">
        <v>2047</v>
      </c>
      <c r="D106" s="181" t="s">
        <v>1178</v>
      </c>
      <c r="E106" s="182">
        <v>57101.259999999995</v>
      </c>
      <c r="F106" s="182">
        <v>53236.61</v>
      </c>
      <c r="G106" s="182">
        <v>110337.87</v>
      </c>
      <c r="H106" s="182">
        <v>53236.61</v>
      </c>
      <c r="I106" s="182">
        <v>57101.259999999995</v>
      </c>
    </row>
    <row r="107" spans="1:9" s="2" customFormat="1" ht="12" customHeight="1">
      <c r="A107" s="181" t="s">
        <v>2048</v>
      </c>
      <c r="B107" s="181" t="s">
        <v>2049</v>
      </c>
      <c r="C107" s="181" t="s">
        <v>358</v>
      </c>
      <c r="D107" s="181" t="s">
        <v>358</v>
      </c>
      <c r="E107" s="182">
        <v>459571.94</v>
      </c>
      <c r="F107" s="182">
        <v>149712.59</v>
      </c>
      <c r="G107" s="182">
        <v>459571.94</v>
      </c>
      <c r="H107" s="182">
        <v>149712.59</v>
      </c>
      <c r="I107" s="182">
        <v>309859.35</v>
      </c>
    </row>
    <row r="108" spans="1:10" ht="12" customHeight="1">
      <c r="A108" s="179" t="s">
        <v>2466</v>
      </c>
      <c r="B108" s="179" t="s">
        <v>2467</v>
      </c>
      <c r="C108" s="179" t="s">
        <v>358</v>
      </c>
      <c r="D108" s="179" t="s">
        <v>358</v>
      </c>
      <c r="E108" s="180">
        <v>0</v>
      </c>
      <c r="F108" s="180">
        <v>0</v>
      </c>
      <c r="G108" s="180">
        <v>0</v>
      </c>
      <c r="H108" s="180">
        <v>0</v>
      </c>
      <c r="I108" s="180">
        <v>0</v>
      </c>
      <c r="J108" s="233"/>
    </row>
    <row r="109" spans="1:10" ht="12" customHeight="1">
      <c r="A109" s="179" t="s">
        <v>2368</v>
      </c>
      <c r="B109" s="179" t="s">
        <v>2369</v>
      </c>
      <c r="C109" s="179" t="s">
        <v>358</v>
      </c>
      <c r="D109" s="179" t="s">
        <v>358</v>
      </c>
      <c r="E109" s="180">
        <v>0</v>
      </c>
      <c r="F109" s="180">
        <v>0</v>
      </c>
      <c r="G109" s="180">
        <v>0</v>
      </c>
      <c r="H109" s="180">
        <v>0</v>
      </c>
      <c r="I109" s="180">
        <v>0</v>
      </c>
      <c r="J109" s="233"/>
    </row>
    <row r="110" spans="1:10" ht="12" customHeight="1">
      <c r="A110" s="179" t="s">
        <v>1939</v>
      </c>
      <c r="B110" s="179" t="s">
        <v>1940</v>
      </c>
      <c r="C110" s="179" t="s">
        <v>1382</v>
      </c>
      <c r="D110" s="179" t="s">
        <v>1178</v>
      </c>
      <c r="E110" s="180">
        <v>221294.41999999998</v>
      </c>
      <c r="F110" s="180">
        <v>0</v>
      </c>
      <c r="G110" s="180">
        <v>421294.42</v>
      </c>
      <c r="H110" s="180">
        <v>0</v>
      </c>
      <c r="I110" s="180">
        <v>421294.42</v>
      </c>
      <c r="J110" s="233"/>
    </row>
    <row r="111" spans="1:10" ht="12" customHeight="1">
      <c r="A111" s="179" t="s">
        <v>1330</v>
      </c>
      <c r="B111" s="179" t="s">
        <v>439</v>
      </c>
      <c r="C111" s="179" t="s">
        <v>1379</v>
      </c>
      <c r="D111" s="179" t="s">
        <v>1178</v>
      </c>
      <c r="E111" s="180">
        <v>-400000</v>
      </c>
      <c r="F111" s="180">
        <v>0</v>
      </c>
      <c r="G111" s="180">
        <v>0</v>
      </c>
      <c r="H111" s="180">
        <v>0</v>
      </c>
      <c r="I111" s="180">
        <v>0</v>
      </c>
      <c r="J111" s="233"/>
    </row>
    <row r="112" spans="1:10" ht="12" customHeight="1">
      <c r="A112" s="179" t="s">
        <v>1331</v>
      </c>
      <c r="B112" s="179" t="s">
        <v>440</v>
      </c>
      <c r="C112" s="179" t="s">
        <v>2050</v>
      </c>
      <c r="D112" s="179" t="s">
        <v>1178</v>
      </c>
      <c r="E112" s="180">
        <v>-271561.89</v>
      </c>
      <c r="F112" s="180">
        <v>0</v>
      </c>
      <c r="G112" s="180">
        <v>0</v>
      </c>
      <c r="H112" s="180">
        <v>0</v>
      </c>
      <c r="I112" s="180">
        <v>0</v>
      </c>
      <c r="J112" s="233"/>
    </row>
    <row r="113" spans="1:10" ht="12" customHeight="1">
      <c r="A113" s="179" t="s">
        <v>1332</v>
      </c>
      <c r="B113" s="179" t="s">
        <v>1333</v>
      </c>
      <c r="C113" s="179" t="s">
        <v>2051</v>
      </c>
      <c r="D113" s="179" t="s">
        <v>1178</v>
      </c>
      <c r="E113" s="180">
        <v>-284456.67</v>
      </c>
      <c r="F113" s="180">
        <v>0</v>
      </c>
      <c r="G113" s="180">
        <v>0</v>
      </c>
      <c r="H113" s="180">
        <v>0</v>
      </c>
      <c r="I113" s="180">
        <v>0</v>
      </c>
      <c r="J113" s="233"/>
    </row>
    <row r="114" spans="1:10" ht="12" customHeight="1">
      <c r="A114" s="179" t="s">
        <v>1334</v>
      </c>
      <c r="B114" s="179" t="s">
        <v>451</v>
      </c>
      <c r="C114" s="179" t="s">
        <v>2052</v>
      </c>
      <c r="D114" s="179" t="s">
        <v>1178</v>
      </c>
      <c r="E114" s="180">
        <v>900164.8999999999</v>
      </c>
      <c r="F114" s="180">
        <v>948019.65</v>
      </c>
      <c r="G114" s="180">
        <v>1319703.4</v>
      </c>
      <c r="H114" s="180">
        <v>948019.65</v>
      </c>
      <c r="I114" s="180">
        <v>371683.7499999999</v>
      </c>
      <c r="J114" s="233"/>
    </row>
    <row r="115" spans="1:10" ht="12" customHeight="1">
      <c r="A115" s="179" t="s">
        <v>1335</v>
      </c>
      <c r="B115" s="179" t="s">
        <v>452</v>
      </c>
      <c r="C115" s="179" t="s">
        <v>2053</v>
      </c>
      <c r="D115" s="179" t="s">
        <v>1178</v>
      </c>
      <c r="E115" s="180">
        <v>712000</v>
      </c>
      <c r="F115" s="180">
        <v>710045</v>
      </c>
      <c r="G115" s="180">
        <v>995812.38</v>
      </c>
      <c r="H115" s="180">
        <v>710045</v>
      </c>
      <c r="I115" s="180">
        <v>285767.38</v>
      </c>
      <c r="J115" s="233"/>
    </row>
    <row r="116" spans="1:10" ht="12" customHeight="1">
      <c r="A116" s="179" t="s">
        <v>1336</v>
      </c>
      <c r="B116" s="179" t="s">
        <v>453</v>
      </c>
      <c r="C116" s="179" t="s">
        <v>2054</v>
      </c>
      <c r="D116" s="179" t="s">
        <v>1178</v>
      </c>
      <c r="E116" s="180">
        <v>622500</v>
      </c>
      <c r="F116" s="180">
        <v>400004</v>
      </c>
      <c r="G116" s="180">
        <v>871163.74</v>
      </c>
      <c r="H116" s="180">
        <v>400004</v>
      </c>
      <c r="I116" s="180">
        <v>471159.74</v>
      </c>
      <c r="J116" s="233"/>
    </row>
    <row r="117" spans="1:10" ht="12" customHeight="1">
      <c r="A117" s="179" t="s">
        <v>1337</v>
      </c>
      <c r="B117" s="179" t="s">
        <v>454</v>
      </c>
      <c r="C117" s="179" t="s">
        <v>2055</v>
      </c>
      <c r="D117" s="179" t="s">
        <v>1178</v>
      </c>
      <c r="E117" s="180">
        <v>1010830.72</v>
      </c>
      <c r="F117" s="180">
        <v>812958.88</v>
      </c>
      <c r="G117" s="180">
        <v>1366478.8</v>
      </c>
      <c r="H117" s="180">
        <v>812958.88</v>
      </c>
      <c r="I117" s="180">
        <v>553519.92</v>
      </c>
      <c r="J117" s="233"/>
    </row>
    <row r="118" spans="1:10" ht="12" customHeight="1">
      <c r="A118" s="179" t="s">
        <v>1338</v>
      </c>
      <c r="B118" s="179" t="s">
        <v>1072</v>
      </c>
      <c r="C118" s="179" t="s">
        <v>2056</v>
      </c>
      <c r="D118" s="179" t="s">
        <v>1178</v>
      </c>
      <c r="E118" s="180">
        <v>264313.31</v>
      </c>
      <c r="F118" s="180">
        <v>337134.2</v>
      </c>
      <c r="G118" s="180">
        <v>348261.87</v>
      </c>
      <c r="H118" s="180">
        <v>337134.2</v>
      </c>
      <c r="I118" s="180">
        <v>11127.669999999984</v>
      </c>
      <c r="J118" s="233"/>
    </row>
    <row r="119" spans="1:10" ht="12" customHeight="1">
      <c r="A119" s="179" t="s">
        <v>1339</v>
      </c>
      <c r="B119" s="179" t="s">
        <v>1073</v>
      </c>
      <c r="C119" s="179" t="s">
        <v>2057</v>
      </c>
      <c r="D119" s="179" t="s">
        <v>1178</v>
      </c>
      <c r="E119" s="180">
        <v>175718.94</v>
      </c>
      <c r="F119" s="180">
        <v>0</v>
      </c>
      <c r="G119" s="180">
        <v>475718.94</v>
      </c>
      <c r="H119" s="180">
        <v>0</v>
      </c>
      <c r="I119" s="180">
        <v>475718.94</v>
      </c>
      <c r="J119" s="233"/>
    </row>
    <row r="120" spans="1:10" ht="12" customHeight="1">
      <c r="A120" s="179" t="s">
        <v>1340</v>
      </c>
      <c r="B120" s="179" t="s">
        <v>1104</v>
      </c>
      <c r="C120" s="179" t="s">
        <v>2057</v>
      </c>
      <c r="D120" s="179" t="s">
        <v>1178</v>
      </c>
      <c r="E120" s="180">
        <v>-12387.070000000007</v>
      </c>
      <c r="F120" s="180">
        <v>0</v>
      </c>
      <c r="G120" s="180">
        <v>287612.93</v>
      </c>
      <c r="H120" s="180">
        <v>0</v>
      </c>
      <c r="I120" s="180">
        <v>287612.93</v>
      </c>
      <c r="J120" s="233"/>
    </row>
    <row r="121" spans="1:10" ht="12" customHeight="1">
      <c r="A121" s="179" t="s">
        <v>2370</v>
      </c>
      <c r="B121" s="179" t="s">
        <v>2371</v>
      </c>
      <c r="C121" s="179" t="s">
        <v>358</v>
      </c>
      <c r="D121" s="179" t="s">
        <v>358</v>
      </c>
      <c r="E121" s="180">
        <v>86655.76</v>
      </c>
      <c r="F121" s="180">
        <v>0</v>
      </c>
      <c r="G121" s="180">
        <v>86655.76</v>
      </c>
      <c r="H121" s="180">
        <v>0</v>
      </c>
      <c r="I121" s="180">
        <v>86655.76</v>
      </c>
      <c r="J121" s="233"/>
    </row>
    <row r="122" spans="1:10" ht="12" customHeight="1">
      <c r="A122" s="179" t="s">
        <v>2542</v>
      </c>
      <c r="B122" s="179" t="s">
        <v>2543</v>
      </c>
      <c r="C122" s="179" t="s">
        <v>358</v>
      </c>
      <c r="D122" s="179" t="s">
        <v>358</v>
      </c>
      <c r="E122" s="180">
        <v>500000</v>
      </c>
      <c r="F122" s="180">
        <v>0</v>
      </c>
      <c r="G122" s="180">
        <v>500000</v>
      </c>
      <c r="H122" s="180">
        <v>0</v>
      </c>
      <c r="I122" s="180">
        <v>500000</v>
      </c>
      <c r="J122" s="233"/>
    </row>
    <row r="123" spans="1:10" ht="12" customHeight="1">
      <c r="A123" s="179" t="s">
        <v>2372</v>
      </c>
      <c r="B123" s="179" t="s">
        <v>2373</v>
      </c>
      <c r="C123" s="179" t="s">
        <v>358</v>
      </c>
      <c r="D123" s="179" t="s">
        <v>358</v>
      </c>
      <c r="E123" s="180">
        <v>413344.24</v>
      </c>
      <c r="F123" s="180">
        <v>0</v>
      </c>
      <c r="G123" s="180">
        <v>413344.24</v>
      </c>
      <c r="H123" s="180">
        <v>0</v>
      </c>
      <c r="I123" s="180">
        <v>413344.24</v>
      </c>
      <c r="J123" s="233"/>
    </row>
    <row r="124" spans="1:10" ht="12" customHeight="1">
      <c r="A124" s="179" t="s">
        <v>1342</v>
      </c>
      <c r="B124" s="179" t="s">
        <v>441</v>
      </c>
      <c r="C124" s="179" t="s">
        <v>2058</v>
      </c>
      <c r="D124" s="179" t="s">
        <v>1178</v>
      </c>
      <c r="E124" s="180">
        <v>-228438.11</v>
      </c>
      <c r="F124" s="180">
        <v>0</v>
      </c>
      <c r="G124" s="180">
        <v>400000</v>
      </c>
      <c r="H124" s="180">
        <v>0</v>
      </c>
      <c r="I124" s="180">
        <v>400000</v>
      </c>
      <c r="J124" s="233"/>
    </row>
    <row r="125" spans="1:10" ht="12" customHeight="1">
      <c r="A125" s="179" t="s">
        <v>1343</v>
      </c>
      <c r="B125" s="179" t="s">
        <v>442</v>
      </c>
      <c r="C125" s="179" t="s">
        <v>2059</v>
      </c>
      <c r="D125" s="179" t="s">
        <v>1178</v>
      </c>
      <c r="E125" s="180">
        <v>-179030.22999999998</v>
      </c>
      <c r="F125" s="180">
        <v>0</v>
      </c>
      <c r="G125" s="180">
        <v>100000</v>
      </c>
      <c r="H125" s="180">
        <v>0</v>
      </c>
      <c r="I125" s="180">
        <v>100000</v>
      </c>
      <c r="J125" s="233"/>
    </row>
    <row r="126" spans="1:10" ht="12" customHeight="1">
      <c r="A126" s="179" t="s">
        <v>2374</v>
      </c>
      <c r="B126" s="179" t="s">
        <v>2375</v>
      </c>
      <c r="C126" s="179" t="s">
        <v>358</v>
      </c>
      <c r="D126" s="179" t="s">
        <v>358</v>
      </c>
      <c r="E126" s="180">
        <v>24281.06</v>
      </c>
      <c r="F126" s="180">
        <v>0</v>
      </c>
      <c r="G126" s="180">
        <v>24281.06</v>
      </c>
      <c r="H126" s="180">
        <v>0</v>
      </c>
      <c r="I126" s="180">
        <v>24281.06</v>
      </c>
      <c r="J126" s="233"/>
    </row>
    <row r="127" spans="1:10" ht="12" customHeight="1">
      <c r="A127" s="179" t="s">
        <v>1344</v>
      </c>
      <c r="B127" s="179" t="s">
        <v>1050</v>
      </c>
      <c r="C127" s="179" t="s">
        <v>2060</v>
      </c>
      <c r="D127" s="179" t="s">
        <v>1178</v>
      </c>
      <c r="E127" s="180">
        <v>129030.23000000001</v>
      </c>
      <c r="F127" s="180">
        <v>0</v>
      </c>
      <c r="G127" s="180">
        <v>300000</v>
      </c>
      <c r="H127" s="180">
        <v>0</v>
      </c>
      <c r="I127" s="180">
        <v>300000</v>
      </c>
      <c r="J127" s="233"/>
    </row>
    <row r="128" spans="1:10" ht="12" customHeight="1">
      <c r="A128" s="179" t="s">
        <v>2376</v>
      </c>
      <c r="B128" s="179" t="s">
        <v>2377</v>
      </c>
      <c r="C128" s="179" t="s">
        <v>358</v>
      </c>
      <c r="D128" s="179" t="s">
        <v>358</v>
      </c>
      <c r="E128" s="180">
        <v>78705.58</v>
      </c>
      <c r="F128" s="180">
        <v>0</v>
      </c>
      <c r="G128" s="180">
        <v>78705.58</v>
      </c>
      <c r="H128" s="180">
        <v>0</v>
      </c>
      <c r="I128" s="180">
        <v>78705.58</v>
      </c>
      <c r="J128" s="233"/>
    </row>
    <row r="129" spans="1:10" ht="12" customHeight="1">
      <c r="A129" s="179" t="s">
        <v>1345</v>
      </c>
      <c r="B129" s="179" t="s">
        <v>2061</v>
      </c>
      <c r="C129" s="179" t="s">
        <v>2062</v>
      </c>
      <c r="D129" s="179" t="s">
        <v>1178</v>
      </c>
      <c r="E129" s="180">
        <v>5988.029999999999</v>
      </c>
      <c r="F129" s="180">
        <v>0</v>
      </c>
      <c r="G129" s="180">
        <v>256247.06</v>
      </c>
      <c r="H129" s="180">
        <v>0</v>
      </c>
      <c r="I129" s="180">
        <v>256247.06</v>
      </c>
      <c r="J129" s="233"/>
    </row>
    <row r="130" spans="1:10" ht="12" customHeight="1">
      <c r="A130" s="179" t="s">
        <v>1346</v>
      </c>
      <c r="B130" s="179" t="s">
        <v>443</v>
      </c>
      <c r="C130" s="179" t="s">
        <v>2063</v>
      </c>
      <c r="D130" s="179" t="s">
        <v>1178</v>
      </c>
      <c r="E130" s="180">
        <v>5537.870000000024</v>
      </c>
      <c r="F130" s="180">
        <v>260666.98</v>
      </c>
      <c r="G130" s="180">
        <v>260666.98</v>
      </c>
      <c r="H130" s="180">
        <v>260666.98</v>
      </c>
      <c r="I130" s="180">
        <v>0</v>
      </c>
      <c r="J130" s="233"/>
    </row>
    <row r="131" spans="1:10" ht="12" customHeight="1">
      <c r="A131" s="179" t="s">
        <v>1347</v>
      </c>
      <c r="B131" s="179" t="s">
        <v>443</v>
      </c>
      <c r="C131" s="179" t="s">
        <v>2064</v>
      </c>
      <c r="D131" s="179" t="s">
        <v>1178</v>
      </c>
      <c r="E131" s="180">
        <v>408345.85</v>
      </c>
      <c r="F131" s="180">
        <v>0</v>
      </c>
      <c r="G131" s="180">
        <v>409026.69</v>
      </c>
      <c r="H131" s="180">
        <v>0</v>
      </c>
      <c r="I131" s="180">
        <v>409026.69</v>
      </c>
      <c r="J131" s="233"/>
    </row>
    <row r="132" spans="1:10" ht="12" customHeight="1">
      <c r="A132" s="179" t="s">
        <v>1348</v>
      </c>
      <c r="B132" s="179" t="s">
        <v>444</v>
      </c>
      <c r="C132" s="179" t="s">
        <v>2065</v>
      </c>
      <c r="D132" s="179" t="s">
        <v>1178</v>
      </c>
      <c r="E132" s="180">
        <v>274357.10000000003</v>
      </c>
      <c r="F132" s="180">
        <v>142452.3</v>
      </c>
      <c r="G132" s="180">
        <v>294079.76</v>
      </c>
      <c r="H132" s="180">
        <v>142452.3</v>
      </c>
      <c r="I132" s="180">
        <v>151627.46000000002</v>
      </c>
      <c r="J132" s="233"/>
    </row>
    <row r="133" spans="1:10" ht="12" customHeight="1">
      <c r="A133" s="179" t="s">
        <v>1349</v>
      </c>
      <c r="B133" s="179" t="s">
        <v>2066</v>
      </c>
      <c r="C133" s="179" t="s">
        <v>2067</v>
      </c>
      <c r="D133" s="179" t="s">
        <v>1178</v>
      </c>
      <c r="E133" s="180">
        <v>-167217.53</v>
      </c>
      <c r="F133" s="180">
        <v>0</v>
      </c>
      <c r="G133" s="180">
        <v>0</v>
      </c>
      <c r="H133" s="180">
        <v>0</v>
      </c>
      <c r="I133" s="180">
        <v>0</v>
      </c>
      <c r="J133" s="233"/>
    </row>
    <row r="134" spans="1:10" ht="12" customHeight="1">
      <c r="A134" s="179" t="s">
        <v>2473</v>
      </c>
      <c r="B134" s="179" t="s">
        <v>1105</v>
      </c>
      <c r="C134" s="179" t="s">
        <v>358</v>
      </c>
      <c r="D134" s="179" t="s">
        <v>358</v>
      </c>
      <c r="E134" s="180">
        <v>100000</v>
      </c>
      <c r="F134" s="180">
        <v>0</v>
      </c>
      <c r="G134" s="180">
        <v>100000</v>
      </c>
      <c r="H134" s="180">
        <v>0</v>
      </c>
      <c r="I134" s="180">
        <v>100000</v>
      </c>
      <c r="J134" s="233"/>
    </row>
    <row r="135" spans="1:10" ht="12" customHeight="1">
      <c r="A135" s="179" t="s">
        <v>1351</v>
      </c>
      <c r="B135" s="179" t="s">
        <v>445</v>
      </c>
      <c r="C135" s="179" t="s">
        <v>1352</v>
      </c>
      <c r="D135" s="179" t="s">
        <v>1178</v>
      </c>
      <c r="E135" s="180">
        <v>0</v>
      </c>
      <c r="F135" s="180">
        <v>0</v>
      </c>
      <c r="G135" s="180">
        <v>45000</v>
      </c>
      <c r="H135" s="180">
        <v>0</v>
      </c>
      <c r="I135" s="180">
        <v>45000</v>
      </c>
      <c r="J135" s="233"/>
    </row>
    <row r="136" spans="1:10" ht="12" customHeight="1">
      <c r="A136" s="179" t="s">
        <v>1353</v>
      </c>
      <c r="B136" s="179" t="s">
        <v>1105</v>
      </c>
      <c r="C136" s="179" t="s">
        <v>2068</v>
      </c>
      <c r="D136" s="179" t="s">
        <v>1178</v>
      </c>
      <c r="E136" s="180">
        <v>-82036.55999999997</v>
      </c>
      <c r="F136" s="180">
        <v>0</v>
      </c>
      <c r="G136" s="180">
        <v>225068.92</v>
      </c>
      <c r="H136" s="180">
        <v>0</v>
      </c>
      <c r="I136" s="180">
        <v>225068.92</v>
      </c>
      <c r="J136" s="233"/>
    </row>
    <row r="137" spans="1:10" ht="12" customHeight="1">
      <c r="A137" s="179" t="s">
        <v>1354</v>
      </c>
      <c r="B137" s="179" t="s">
        <v>450</v>
      </c>
      <c r="C137" s="179" t="s">
        <v>2069</v>
      </c>
      <c r="D137" s="179" t="s">
        <v>1178</v>
      </c>
      <c r="E137" s="180">
        <v>3400.0899999999965</v>
      </c>
      <c r="F137" s="180">
        <v>233666.65</v>
      </c>
      <c r="G137" s="180">
        <v>233666.65</v>
      </c>
      <c r="H137" s="180">
        <v>233666.65</v>
      </c>
      <c r="I137" s="180">
        <v>0</v>
      </c>
      <c r="J137" s="233"/>
    </row>
    <row r="138" spans="1:10" ht="12" customHeight="1">
      <c r="A138" s="179" t="s">
        <v>1355</v>
      </c>
      <c r="B138" s="179" t="s">
        <v>443</v>
      </c>
      <c r="C138" s="179" t="s">
        <v>2070</v>
      </c>
      <c r="D138" s="179" t="s">
        <v>1178</v>
      </c>
      <c r="E138" s="180">
        <v>-244949.41</v>
      </c>
      <c r="F138" s="180">
        <v>0</v>
      </c>
      <c r="G138" s="180">
        <v>189.18</v>
      </c>
      <c r="H138" s="180">
        <v>0</v>
      </c>
      <c r="I138" s="180">
        <v>189.18</v>
      </c>
      <c r="J138" s="233"/>
    </row>
    <row r="139" spans="1:10" ht="12" customHeight="1">
      <c r="A139" s="179" t="s">
        <v>1356</v>
      </c>
      <c r="B139" s="179" t="s">
        <v>1105</v>
      </c>
      <c r="C139" s="179" t="s">
        <v>2071</v>
      </c>
      <c r="D139" s="179" t="s">
        <v>1178</v>
      </c>
      <c r="E139" s="180">
        <v>-408695.49</v>
      </c>
      <c r="F139" s="180">
        <v>0</v>
      </c>
      <c r="G139" s="180">
        <v>0</v>
      </c>
      <c r="H139" s="180">
        <v>0</v>
      </c>
      <c r="I139" s="180">
        <v>0</v>
      </c>
      <c r="J139" s="233"/>
    </row>
    <row r="140" spans="1:10" ht="12" customHeight="1">
      <c r="A140" s="179" t="s">
        <v>1357</v>
      </c>
      <c r="B140" s="179" t="s">
        <v>2072</v>
      </c>
      <c r="C140" s="179" t="s">
        <v>358</v>
      </c>
      <c r="D140" s="179" t="s">
        <v>358</v>
      </c>
      <c r="E140" s="180">
        <v>228438.11</v>
      </c>
      <c r="F140" s="180">
        <v>28438.11</v>
      </c>
      <c r="G140" s="180">
        <v>228438.11</v>
      </c>
      <c r="H140" s="180">
        <v>28438.11</v>
      </c>
      <c r="I140" s="180">
        <v>200000</v>
      </c>
      <c r="J140" s="233"/>
    </row>
    <row r="141" spans="1:10" ht="12" customHeight="1">
      <c r="A141" s="179" t="s">
        <v>1358</v>
      </c>
      <c r="B141" s="179" t="s">
        <v>1105</v>
      </c>
      <c r="C141" s="179" t="s">
        <v>1359</v>
      </c>
      <c r="D141" s="179" t="s">
        <v>1178</v>
      </c>
      <c r="E141" s="180">
        <v>448.77000000000044</v>
      </c>
      <c r="F141" s="180">
        <v>0</v>
      </c>
      <c r="G141" s="180">
        <v>30448.77</v>
      </c>
      <c r="H141" s="180">
        <v>0</v>
      </c>
      <c r="I141" s="180">
        <v>30448.77</v>
      </c>
      <c r="J141" s="233"/>
    </row>
    <row r="142" spans="1:10" ht="12" customHeight="1">
      <c r="A142" s="179" t="s">
        <v>1360</v>
      </c>
      <c r="B142" s="179" t="s">
        <v>443</v>
      </c>
      <c r="C142" s="179" t="s">
        <v>358</v>
      </c>
      <c r="D142" s="179" t="s">
        <v>358</v>
      </c>
      <c r="E142" s="180">
        <v>201616.1</v>
      </c>
      <c r="F142" s="180">
        <v>0</v>
      </c>
      <c r="G142" s="180">
        <v>201616.1</v>
      </c>
      <c r="H142" s="180">
        <v>0</v>
      </c>
      <c r="I142" s="180">
        <v>201616.1</v>
      </c>
      <c r="J142" s="233"/>
    </row>
    <row r="143" spans="1:10" ht="12" customHeight="1">
      <c r="A143" s="179" t="s">
        <v>1361</v>
      </c>
      <c r="B143" s="179" t="s">
        <v>446</v>
      </c>
      <c r="C143" s="179" t="s">
        <v>358</v>
      </c>
      <c r="D143" s="179" t="s">
        <v>358</v>
      </c>
      <c r="E143" s="180">
        <v>279030.23</v>
      </c>
      <c r="F143" s="180">
        <v>279030.23</v>
      </c>
      <c r="G143" s="180">
        <v>279030.23</v>
      </c>
      <c r="H143" s="180">
        <v>279030.23</v>
      </c>
      <c r="I143" s="180">
        <v>0</v>
      </c>
      <c r="J143" s="233"/>
    </row>
    <row r="144" spans="1:10" ht="12" customHeight="1">
      <c r="A144" s="179" t="s">
        <v>1362</v>
      </c>
      <c r="B144" s="179" t="s">
        <v>2066</v>
      </c>
      <c r="C144" s="179" t="s">
        <v>2073</v>
      </c>
      <c r="D144" s="179" t="s">
        <v>1178</v>
      </c>
      <c r="E144" s="180">
        <v>-15722.440000000002</v>
      </c>
      <c r="F144" s="180">
        <v>0</v>
      </c>
      <c r="G144" s="180">
        <v>372746.51</v>
      </c>
      <c r="H144" s="180">
        <v>0</v>
      </c>
      <c r="I144" s="180">
        <v>372746.51</v>
      </c>
      <c r="J144" s="233"/>
    </row>
    <row r="145" spans="1:10" ht="12" customHeight="1">
      <c r="A145" s="179" t="s">
        <v>1363</v>
      </c>
      <c r="B145" s="179" t="s">
        <v>446</v>
      </c>
      <c r="C145" s="179" t="s">
        <v>2074</v>
      </c>
      <c r="D145" s="179" t="s">
        <v>1178</v>
      </c>
      <c r="E145" s="180">
        <v>-129030.23</v>
      </c>
      <c r="F145" s="180">
        <v>31926.8</v>
      </c>
      <c r="G145" s="180">
        <v>31926.8</v>
      </c>
      <c r="H145" s="180">
        <v>31926.8</v>
      </c>
      <c r="I145" s="180">
        <v>0</v>
      </c>
      <c r="J145" s="233"/>
    </row>
    <row r="146" spans="1:10" ht="12" customHeight="1">
      <c r="A146" s="179" t="s">
        <v>1364</v>
      </c>
      <c r="B146" s="179" t="s">
        <v>446</v>
      </c>
      <c r="C146" s="179" t="s">
        <v>2075</v>
      </c>
      <c r="D146" s="179" t="s">
        <v>1178</v>
      </c>
      <c r="E146" s="180">
        <v>3860.5</v>
      </c>
      <c r="F146" s="180">
        <v>9563.76</v>
      </c>
      <c r="G146" s="180">
        <v>273424.26</v>
      </c>
      <c r="H146" s="180">
        <v>9563.76</v>
      </c>
      <c r="I146" s="180">
        <v>263860.5</v>
      </c>
      <c r="J146" s="233"/>
    </row>
    <row r="147" spans="1:10" ht="12" customHeight="1">
      <c r="A147" s="179" t="s">
        <v>1365</v>
      </c>
      <c r="B147" s="179" t="s">
        <v>1143</v>
      </c>
      <c r="C147" s="179" t="s">
        <v>2076</v>
      </c>
      <c r="D147" s="179" t="s">
        <v>1178</v>
      </c>
      <c r="E147" s="180">
        <v>287691.45</v>
      </c>
      <c r="F147" s="180">
        <v>0</v>
      </c>
      <c r="G147" s="180">
        <v>306146.01</v>
      </c>
      <c r="H147" s="180">
        <v>0</v>
      </c>
      <c r="I147" s="180">
        <v>306146.01</v>
      </c>
      <c r="J147" s="233"/>
    </row>
    <row r="148" spans="1:10" ht="12" customHeight="1">
      <c r="A148" s="179" t="s">
        <v>1366</v>
      </c>
      <c r="B148" s="179" t="s">
        <v>2072</v>
      </c>
      <c r="C148" s="179" t="s">
        <v>2077</v>
      </c>
      <c r="D148" s="179" t="s">
        <v>1178</v>
      </c>
      <c r="E148" s="180">
        <v>0</v>
      </c>
      <c r="F148" s="180">
        <v>209599.66</v>
      </c>
      <c r="G148" s="180">
        <v>209599.66</v>
      </c>
      <c r="H148" s="180">
        <v>209599.66</v>
      </c>
      <c r="I148" s="180">
        <v>0</v>
      </c>
      <c r="J148" s="233"/>
    </row>
    <row r="149" spans="1:10" ht="12" customHeight="1">
      <c r="A149" s="179" t="s">
        <v>1367</v>
      </c>
      <c r="B149" s="179" t="s">
        <v>446</v>
      </c>
      <c r="C149" s="179" t="s">
        <v>2078</v>
      </c>
      <c r="D149" s="179" t="s">
        <v>1178</v>
      </c>
      <c r="E149" s="180">
        <v>0</v>
      </c>
      <c r="F149" s="180">
        <v>376960.7</v>
      </c>
      <c r="G149" s="180">
        <v>376960.7</v>
      </c>
      <c r="H149" s="180">
        <v>376960.7</v>
      </c>
      <c r="I149" s="180">
        <v>0</v>
      </c>
      <c r="J149" s="233"/>
    </row>
    <row r="150" spans="1:10" ht="12" customHeight="1">
      <c r="A150" s="179" t="s">
        <v>1468</v>
      </c>
      <c r="B150" s="179" t="s">
        <v>1143</v>
      </c>
      <c r="C150" s="179" t="s">
        <v>2079</v>
      </c>
      <c r="D150" s="179" t="s">
        <v>1178</v>
      </c>
      <c r="E150" s="180">
        <v>3739.7300000000105</v>
      </c>
      <c r="F150" s="180">
        <v>0</v>
      </c>
      <c r="G150" s="180">
        <v>253739.73</v>
      </c>
      <c r="H150" s="180">
        <v>0</v>
      </c>
      <c r="I150" s="180">
        <v>253739.73</v>
      </c>
      <c r="J150" s="233"/>
    </row>
    <row r="151" spans="1:10" ht="12" customHeight="1">
      <c r="A151" s="179" t="s">
        <v>1368</v>
      </c>
      <c r="B151" s="179" t="s">
        <v>2066</v>
      </c>
      <c r="C151" s="179" t="s">
        <v>2080</v>
      </c>
      <c r="D151" s="179" t="s">
        <v>1178</v>
      </c>
      <c r="E151" s="180">
        <v>9242.880000000005</v>
      </c>
      <c r="F151" s="180">
        <v>0</v>
      </c>
      <c r="G151" s="180">
        <v>460958.94</v>
      </c>
      <c r="H151" s="180">
        <v>0</v>
      </c>
      <c r="I151" s="180">
        <v>460958.94</v>
      </c>
      <c r="J151" s="233"/>
    </row>
    <row r="152" spans="1:10" ht="12" customHeight="1">
      <c r="A152" s="179" t="s">
        <v>1369</v>
      </c>
      <c r="B152" s="179" t="s">
        <v>443</v>
      </c>
      <c r="C152" s="179" t="s">
        <v>2081</v>
      </c>
      <c r="D152" s="179" t="s">
        <v>1178</v>
      </c>
      <c r="E152" s="180">
        <v>3927.209999999992</v>
      </c>
      <c r="F152" s="180">
        <v>0</v>
      </c>
      <c r="G152" s="180">
        <v>204579.37</v>
      </c>
      <c r="H152" s="180">
        <v>0</v>
      </c>
      <c r="I152" s="180">
        <v>204579.37</v>
      </c>
      <c r="J152" s="233"/>
    </row>
    <row r="153" spans="1:10" ht="12" customHeight="1">
      <c r="A153" s="179" t="s">
        <v>1370</v>
      </c>
      <c r="B153" s="179" t="s">
        <v>446</v>
      </c>
      <c r="C153" s="179" t="s">
        <v>2082</v>
      </c>
      <c r="D153" s="179" t="s">
        <v>1178</v>
      </c>
      <c r="E153" s="180">
        <v>2650.8699999999953</v>
      </c>
      <c r="F153" s="180">
        <v>0</v>
      </c>
      <c r="G153" s="180">
        <v>162581.96</v>
      </c>
      <c r="H153" s="180">
        <v>0</v>
      </c>
      <c r="I153" s="180">
        <v>162581.96</v>
      </c>
      <c r="J153" s="233"/>
    </row>
    <row r="154" spans="1:10" ht="12" customHeight="1">
      <c r="A154" s="179" t="s">
        <v>1371</v>
      </c>
      <c r="B154" s="179" t="s">
        <v>448</v>
      </c>
      <c r="C154" s="179" t="s">
        <v>2083</v>
      </c>
      <c r="D154" s="179" t="s">
        <v>1178</v>
      </c>
      <c r="E154" s="180">
        <v>-72486.35000000003</v>
      </c>
      <c r="F154" s="180">
        <v>0</v>
      </c>
      <c r="G154" s="180">
        <v>286661.6</v>
      </c>
      <c r="H154" s="180">
        <v>0</v>
      </c>
      <c r="I154" s="180">
        <v>286661.6</v>
      </c>
      <c r="J154" s="233"/>
    </row>
    <row r="155" spans="1:10" ht="12" customHeight="1">
      <c r="A155" s="179" t="s">
        <v>1372</v>
      </c>
      <c r="B155" s="179" t="s">
        <v>443</v>
      </c>
      <c r="C155" s="179" t="s">
        <v>2084</v>
      </c>
      <c r="D155" s="179" t="s">
        <v>1178</v>
      </c>
      <c r="E155" s="180">
        <v>201184.61000000002</v>
      </c>
      <c r="F155" s="180">
        <v>150713.31</v>
      </c>
      <c r="G155" s="180">
        <v>351494.33</v>
      </c>
      <c r="H155" s="180">
        <v>150713.31</v>
      </c>
      <c r="I155" s="180">
        <v>200781.02000000002</v>
      </c>
      <c r="J155" s="233"/>
    </row>
    <row r="156" spans="1:10" ht="12" customHeight="1">
      <c r="A156" s="179" t="s">
        <v>1373</v>
      </c>
      <c r="B156" s="179" t="s">
        <v>447</v>
      </c>
      <c r="C156" s="179" t="s">
        <v>2085</v>
      </c>
      <c r="D156" s="179" t="s">
        <v>1178</v>
      </c>
      <c r="E156" s="180">
        <v>29142.53</v>
      </c>
      <c r="F156" s="180">
        <v>0</v>
      </c>
      <c r="G156" s="180">
        <v>254440.15</v>
      </c>
      <c r="H156" s="180">
        <v>0</v>
      </c>
      <c r="I156" s="180">
        <v>254440.15</v>
      </c>
      <c r="J156" s="233"/>
    </row>
    <row r="157" spans="1:10" ht="12" customHeight="1">
      <c r="A157" s="179" t="s">
        <v>1374</v>
      </c>
      <c r="B157" s="179" t="s">
        <v>449</v>
      </c>
      <c r="C157" s="179" t="s">
        <v>2086</v>
      </c>
      <c r="D157" s="179" t="s">
        <v>1178</v>
      </c>
      <c r="E157" s="180">
        <v>0</v>
      </c>
      <c r="F157" s="180">
        <v>251144.24</v>
      </c>
      <c r="G157" s="180">
        <v>251144.24</v>
      </c>
      <c r="H157" s="180">
        <v>251144.24</v>
      </c>
      <c r="I157" s="180">
        <v>0</v>
      </c>
      <c r="J157" s="233"/>
    </row>
    <row r="158" spans="1:10" ht="12" customHeight="1">
      <c r="A158" s="179" t="s">
        <v>1375</v>
      </c>
      <c r="B158" s="179" t="s">
        <v>450</v>
      </c>
      <c r="C158" s="179" t="s">
        <v>2087</v>
      </c>
      <c r="D158" s="179" t="s">
        <v>1178</v>
      </c>
      <c r="E158" s="180">
        <v>0</v>
      </c>
      <c r="F158" s="180">
        <v>202320.27</v>
      </c>
      <c r="G158" s="180">
        <v>202320.27</v>
      </c>
      <c r="H158" s="180">
        <v>202320.27</v>
      </c>
      <c r="I158" s="180">
        <v>0</v>
      </c>
      <c r="J158" s="233"/>
    </row>
    <row r="159" spans="1:10" ht="12" customHeight="1">
      <c r="A159" s="179" t="s">
        <v>1376</v>
      </c>
      <c r="B159" s="179" t="s">
        <v>450</v>
      </c>
      <c r="C159" s="179" t="s">
        <v>2088</v>
      </c>
      <c r="D159" s="179" t="s">
        <v>1178</v>
      </c>
      <c r="E159" s="180">
        <v>3090.0999999999767</v>
      </c>
      <c r="F159" s="180">
        <v>0</v>
      </c>
      <c r="G159" s="180">
        <v>229127.77</v>
      </c>
      <c r="H159" s="180">
        <v>0</v>
      </c>
      <c r="I159" s="180">
        <v>229127.77</v>
      </c>
      <c r="J159" s="233"/>
    </row>
    <row r="160" spans="1:10" ht="12" customHeight="1">
      <c r="A160" s="179" t="s">
        <v>1377</v>
      </c>
      <c r="B160" s="179" t="s">
        <v>443</v>
      </c>
      <c r="C160" s="179" t="s">
        <v>2089</v>
      </c>
      <c r="D160" s="179" t="s">
        <v>1178</v>
      </c>
      <c r="E160" s="180">
        <v>5525.479999999981</v>
      </c>
      <c r="F160" s="180">
        <v>0</v>
      </c>
      <c r="G160" s="180">
        <v>267886.42</v>
      </c>
      <c r="H160" s="180">
        <v>0</v>
      </c>
      <c r="I160" s="180">
        <v>267886.42</v>
      </c>
      <c r="J160" s="233"/>
    </row>
    <row r="161" spans="1:10" ht="12" customHeight="1">
      <c r="A161" s="179" t="s">
        <v>1378</v>
      </c>
      <c r="B161" s="179" t="s">
        <v>448</v>
      </c>
      <c r="C161" s="179" t="s">
        <v>2090</v>
      </c>
      <c r="D161" s="179" t="s">
        <v>1178</v>
      </c>
      <c r="E161" s="180">
        <v>-216139.04</v>
      </c>
      <c r="F161" s="180">
        <v>0</v>
      </c>
      <c r="G161" s="180">
        <v>0</v>
      </c>
      <c r="H161" s="180">
        <v>0</v>
      </c>
      <c r="I161" s="180">
        <v>0</v>
      </c>
      <c r="J161" s="233"/>
    </row>
    <row r="162" spans="1:10" ht="12" customHeight="1">
      <c r="A162" s="179" t="s">
        <v>2474</v>
      </c>
      <c r="B162" s="179" t="s">
        <v>447</v>
      </c>
      <c r="C162" s="179" t="s">
        <v>358</v>
      </c>
      <c r="D162" s="179" t="s">
        <v>358</v>
      </c>
      <c r="E162" s="180">
        <v>50359.43</v>
      </c>
      <c r="F162" s="180">
        <v>0</v>
      </c>
      <c r="G162" s="180">
        <v>50359.43</v>
      </c>
      <c r="H162" s="180">
        <v>0</v>
      </c>
      <c r="I162" s="180">
        <v>50359.43</v>
      </c>
      <c r="J162" s="233"/>
    </row>
    <row r="163" spans="1:10" ht="12" customHeight="1">
      <c r="A163" s="179" t="s">
        <v>1380</v>
      </c>
      <c r="B163" s="179" t="s">
        <v>1058</v>
      </c>
      <c r="C163" s="179" t="s">
        <v>2091</v>
      </c>
      <c r="D163" s="179" t="s">
        <v>1178</v>
      </c>
      <c r="E163" s="180">
        <v>0</v>
      </c>
      <c r="F163" s="180">
        <v>206605.58</v>
      </c>
      <c r="G163" s="180">
        <v>206605.58</v>
      </c>
      <c r="H163" s="180">
        <v>206605.58</v>
      </c>
      <c r="I163" s="180">
        <v>0</v>
      </c>
      <c r="J163" s="233"/>
    </row>
    <row r="164" spans="1:10" ht="12" customHeight="1">
      <c r="A164" s="179" t="s">
        <v>1381</v>
      </c>
      <c r="B164" s="179" t="s">
        <v>448</v>
      </c>
      <c r="C164" s="179" t="s">
        <v>2092</v>
      </c>
      <c r="D164" s="179" t="s">
        <v>1178</v>
      </c>
      <c r="E164" s="180">
        <v>1803.3700000000244</v>
      </c>
      <c r="F164" s="180">
        <v>0</v>
      </c>
      <c r="G164" s="180">
        <v>209610.23</v>
      </c>
      <c r="H164" s="180">
        <v>0</v>
      </c>
      <c r="I164" s="180">
        <v>209610.23</v>
      </c>
      <c r="J164" s="233"/>
    </row>
    <row r="165" spans="1:10" ht="12" customHeight="1">
      <c r="A165" s="179" t="s">
        <v>1383</v>
      </c>
      <c r="B165" s="179" t="s">
        <v>447</v>
      </c>
      <c r="C165" s="179" t="s">
        <v>2093</v>
      </c>
      <c r="D165" s="179" t="s">
        <v>1178</v>
      </c>
      <c r="E165" s="180">
        <v>22373.35</v>
      </c>
      <c r="F165" s="180">
        <v>0</v>
      </c>
      <c r="G165" s="180">
        <v>74089.75</v>
      </c>
      <c r="H165" s="180">
        <v>0</v>
      </c>
      <c r="I165" s="180">
        <v>74089.75</v>
      </c>
      <c r="J165" s="233"/>
    </row>
    <row r="166" spans="1:10" ht="12" customHeight="1">
      <c r="A166" s="179" t="s">
        <v>1384</v>
      </c>
      <c r="B166" s="179" t="s">
        <v>1106</v>
      </c>
      <c r="C166" s="179" t="s">
        <v>2094</v>
      </c>
      <c r="D166" s="179" t="s">
        <v>1178</v>
      </c>
      <c r="E166" s="180">
        <v>41518.76000000001</v>
      </c>
      <c r="F166" s="180">
        <v>248944.91</v>
      </c>
      <c r="G166" s="180">
        <v>248944.91</v>
      </c>
      <c r="H166" s="180">
        <v>248944.91</v>
      </c>
      <c r="I166" s="180">
        <v>0</v>
      </c>
      <c r="J166" s="233"/>
    </row>
    <row r="167" spans="1:10" ht="12" customHeight="1">
      <c r="A167" s="179" t="s">
        <v>1385</v>
      </c>
      <c r="B167" s="179" t="s">
        <v>448</v>
      </c>
      <c r="C167" s="179" t="s">
        <v>2095</v>
      </c>
      <c r="D167" s="179" t="s">
        <v>1178</v>
      </c>
      <c r="E167" s="180">
        <v>1890.5399999999936</v>
      </c>
      <c r="F167" s="180">
        <v>0</v>
      </c>
      <c r="G167" s="180">
        <v>122571.09</v>
      </c>
      <c r="H167" s="180">
        <v>0</v>
      </c>
      <c r="I167" s="180">
        <v>122571.09</v>
      </c>
      <c r="J167" s="233"/>
    </row>
    <row r="168" spans="1:10" ht="12" customHeight="1">
      <c r="A168" s="179" t="s">
        <v>1386</v>
      </c>
      <c r="B168" s="179" t="s">
        <v>446</v>
      </c>
      <c r="C168" s="179" t="s">
        <v>2096</v>
      </c>
      <c r="D168" s="179" t="s">
        <v>1178</v>
      </c>
      <c r="E168" s="180">
        <v>243411.03000000003</v>
      </c>
      <c r="F168" s="180">
        <v>285124.83</v>
      </c>
      <c r="G168" s="180">
        <v>507411.03</v>
      </c>
      <c r="H168" s="180">
        <v>285124.83</v>
      </c>
      <c r="I168" s="180">
        <v>222286.2</v>
      </c>
      <c r="J168" s="233"/>
    </row>
    <row r="169" spans="1:10" ht="12" customHeight="1">
      <c r="A169" s="179" t="s">
        <v>1469</v>
      </c>
      <c r="B169" s="179" t="s">
        <v>448</v>
      </c>
      <c r="C169" s="179" t="s">
        <v>2057</v>
      </c>
      <c r="D169" s="179" t="s">
        <v>1178</v>
      </c>
      <c r="E169" s="180">
        <v>4117.599999999977</v>
      </c>
      <c r="F169" s="180">
        <v>0</v>
      </c>
      <c r="G169" s="180">
        <v>304117.6</v>
      </c>
      <c r="H169" s="180">
        <v>0</v>
      </c>
      <c r="I169" s="180">
        <v>304117.6</v>
      </c>
      <c r="J169" s="233"/>
    </row>
    <row r="170" spans="1:10" ht="12" customHeight="1">
      <c r="A170" s="179" t="s">
        <v>2384</v>
      </c>
      <c r="B170" s="179" t="s">
        <v>1106</v>
      </c>
      <c r="C170" s="179" t="s">
        <v>358</v>
      </c>
      <c r="D170" s="179" t="s">
        <v>358</v>
      </c>
      <c r="E170" s="180">
        <v>202450.32</v>
      </c>
      <c r="F170" s="180">
        <v>0</v>
      </c>
      <c r="G170" s="180">
        <v>202450.32</v>
      </c>
      <c r="H170" s="180">
        <v>0</v>
      </c>
      <c r="I170" s="180">
        <v>202450.32</v>
      </c>
      <c r="J170" s="233"/>
    </row>
    <row r="171" spans="1:9" ht="12" customHeight="1">
      <c r="A171" s="193" t="s">
        <v>1470</v>
      </c>
      <c r="B171" s="193" t="s">
        <v>455</v>
      </c>
      <c r="C171" s="193" t="s">
        <v>2097</v>
      </c>
      <c r="D171" s="193" t="s">
        <v>1178</v>
      </c>
      <c r="E171" s="194">
        <v>1295024.83</v>
      </c>
      <c r="F171" s="194">
        <v>1287155.2</v>
      </c>
      <c r="G171" s="194">
        <v>2693067.62</v>
      </c>
      <c r="H171" s="194">
        <v>1287155.2</v>
      </c>
      <c r="I171" s="194">
        <v>1405912.4200000002</v>
      </c>
    </row>
    <row r="172" spans="1:9" ht="12" customHeight="1">
      <c r="A172" s="195" t="s">
        <v>1471</v>
      </c>
      <c r="B172" s="195" t="s">
        <v>1059</v>
      </c>
      <c r="C172" s="195" t="s">
        <v>2098</v>
      </c>
      <c r="D172" s="195" t="s">
        <v>1178</v>
      </c>
      <c r="E172" s="196">
        <v>0</v>
      </c>
      <c r="F172" s="196">
        <v>7909.4</v>
      </c>
      <c r="G172" s="196">
        <v>8199.4</v>
      </c>
      <c r="H172" s="196">
        <v>7909.4</v>
      </c>
      <c r="I172" s="196">
        <v>290</v>
      </c>
    </row>
    <row r="173" spans="1:9" ht="12" customHeight="1">
      <c r="A173" s="195" t="s">
        <v>1472</v>
      </c>
      <c r="B173" s="195" t="s">
        <v>456</v>
      </c>
      <c r="C173" s="195" t="s">
        <v>2099</v>
      </c>
      <c r="D173" s="195" t="s">
        <v>1473</v>
      </c>
      <c r="E173" s="196">
        <v>0</v>
      </c>
      <c r="F173" s="196">
        <v>3750.0199999999995</v>
      </c>
      <c r="G173" s="196">
        <v>11249.96</v>
      </c>
      <c r="H173" s="196">
        <v>11249.96</v>
      </c>
      <c r="I173" s="196">
        <v>0</v>
      </c>
    </row>
    <row r="174" spans="1:9" ht="12" customHeight="1">
      <c r="A174" s="195" t="s">
        <v>1474</v>
      </c>
      <c r="B174" s="195" t="s">
        <v>457</v>
      </c>
      <c r="C174" s="195" t="s">
        <v>2100</v>
      </c>
      <c r="D174" s="195" t="s">
        <v>2101</v>
      </c>
      <c r="E174" s="196">
        <v>107064.03</v>
      </c>
      <c r="F174" s="196">
        <v>95258.1</v>
      </c>
      <c r="G174" s="196">
        <v>116201.76</v>
      </c>
      <c r="H174" s="196">
        <v>99553.94</v>
      </c>
      <c r="I174" s="196">
        <v>16647.819999999992</v>
      </c>
    </row>
    <row r="175" spans="1:9" ht="12" customHeight="1">
      <c r="A175" s="195" t="s">
        <v>1475</v>
      </c>
      <c r="B175" s="195" t="s">
        <v>458</v>
      </c>
      <c r="C175" s="195" t="s">
        <v>2102</v>
      </c>
      <c r="D175" s="195" t="s">
        <v>1178</v>
      </c>
      <c r="E175" s="196">
        <v>0</v>
      </c>
      <c r="F175" s="196">
        <v>3885.86</v>
      </c>
      <c r="G175" s="196">
        <v>3885.86</v>
      </c>
      <c r="H175" s="196">
        <v>3885.86</v>
      </c>
      <c r="I175" s="196">
        <v>0</v>
      </c>
    </row>
    <row r="176" spans="1:9" ht="12" customHeight="1">
      <c r="A176" s="195" t="s">
        <v>1476</v>
      </c>
      <c r="B176" s="195" t="s">
        <v>459</v>
      </c>
      <c r="C176" s="195" t="s">
        <v>2103</v>
      </c>
      <c r="D176" s="195" t="s">
        <v>1178</v>
      </c>
      <c r="E176" s="196">
        <v>3540</v>
      </c>
      <c r="F176" s="196">
        <v>2430</v>
      </c>
      <c r="G176" s="196">
        <v>4790</v>
      </c>
      <c r="H176" s="196">
        <v>2430</v>
      </c>
      <c r="I176" s="196">
        <v>2360</v>
      </c>
    </row>
    <row r="177" spans="1:9" ht="12" customHeight="1">
      <c r="A177" s="195" t="s">
        <v>1477</v>
      </c>
      <c r="B177" s="195" t="s">
        <v>1078</v>
      </c>
      <c r="C177" s="195" t="s">
        <v>1478</v>
      </c>
      <c r="D177" s="195" t="s">
        <v>1178</v>
      </c>
      <c r="E177" s="196">
        <v>5388.67</v>
      </c>
      <c r="F177" s="196">
        <v>1111.35</v>
      </c>
      <c r="G177" s="196">
        <v>5936.42</v>
      </c>
      <c r="H177" s="196">
        <v>1111.35</v>
      </c>
      <c r="I177" s="196">
        <v>4825.07</v>
      </c>
    </row>
    <row r="178" spans="1:9" ht="12" customHeight="1">
      <c r="A178" s="185" t="s">
        <v>1479</v>
      </c>
      <c r="B178" s="185" t="s">
        <v>460</v>
      </c>
      <c r="C178" s="185" t="s">
        <v>358</v>
      </c>
      <c r="D178" s="185" t="s">
        <v>358</v>
      </c>
      <c r="E178" s="186">
        <v>407619.07</v>
      </c>
      <c r="F178" s="186">
        <v>407619.07</v>
      </c>
      <c r="G178" s="186">
        <v>407619.07</v>
      </c>
      <c r="H178" s="186">
        <v>407619.07</v>
      </c>
      <c r="I178" s="186">
        <v>0</v>
      </c>
    </row>
    <row r="179" spans="1:9" ht="12" customHeight="1">
      <c r="A179" s="185" t="s">
        <v>1480</v>
      </c>
      <c r="B179" s="185" t="s">
        <v>461</v>
      </c>
      <c r="C179" s="185" t="s">
        <v>358</v>
      </c>
      <c r="D179" s="185" t="s">
        <v>358</v>
      </c>
      <c r="E179" s="186">
        <v>65766</v>
      </c>
      <c r="F179" s="186">
        <v>65766</v>
      </c>
      <c r="G179" s="186">
        <v>65766</v>
      </c>
      <c r="H179" s="186">
        <v>65766</v>
      </c>
      <c r="I179" s="186">
        <v>0</v>
      </c>
    </row>
    <row r="180" spans="1:9" ht="12" customHeight="1">
      <c r="A180" s="185" t="s">
        <v>1481</v>
      </c>
      <c r="B180" s="185" t="s">
        <v>462</v>
      </c>
      <c r="C180" s="185" t="s">
        <v>358</v>
      </c>
      <c r="D180" s="185" t="s">
        <v>358</v>
      </c>
      <c r="E180" s="186">
        <v>51110</v>
      </c>
      <c r="F180" s="186">
        <v>51110</v>
      </c>
      <c r="G180" s="186">
        <v>51110</v>
      </c>
      <c r="H180" s="186">
        <v>51110</v>
      </c>
      <c r="I180" s="186">
        <v>0</v>
      </c>
    </row>
    <row r="181" spans="1:9" ht="12" customHeight="1">
      <c r="A181" s="185" t="s">
        <v>1482</v>
      </c>
      <c r="B181" s="185" t="s">
        <v>463</v>
      </c>
      <c r="C181" s="185" t="s">
        <v>358</v>
      </c>
      <c r="D181" s="185" t="s">
        <v>358</v>
      </c>
      <c r="E181" s="186">
        <v>16685.66</v>
      </c>
      <c r="F181" s="186">
        <v>16685.66</v>
      </c>
      <c r="G181" s="186">
        <v>16685.66</v>
      </c>
      <c r="H181" s="186">
        <v>16685.66</v>
      </c>
      <c r="I181" s="186">
        <v>0</v>
      </c>
    </row>
    <row r="182" spans="1:9" ht="12" customHeight="1">
      <c r="A182" s="185" t="s">
        <v>1483</v>
      </c>
      <c r="B182" s="185" t="s">
        <v>1484</v>
      </c>
      <c r="C182" s="185" t="s">
        <v>358</v>
      </c>
      <c r="D182" s="185" t="s">
        <v>358</v>
      </c>
      <c r="E182" s="186">
        <v>18945.02</v>
      </c>
      <c r="F182" s="186">
        <v>18945.02</v>
      </c>
      <c r="G182" s="186">
        <v>18945.02</v>
      </c>
      <c r="H182" s="186">
        <v>18945.02</v>
      </c>
      <c r="I182" s="186">
        <v>0</v>
      </c>
    </row>
    <row r="183" spans="1:9" ht="12" customHeight="1">
      <c r="A183" s="185" t="s">
        <v>1485</v>
      </c>
      <c r="B183" s="185" t="s">
        <v>464</v>
      </c>
      <c r="C183" s="185" t="s">
        <v>1178</v>
      </c>
      <c r="D183" s="185" t="s">
        <v>2104</v>
      </c>
      <c r="E183" s="186">
        <v>0</v>
      </c>
      <c r="F183" s="186">
        <v>0</v>
      </c>
      <c r="G183" s="186">
        <v>0</v>
      </c>
      <c r="H183" s="186">
        <v>50669.37</v>
      </c>
      <c r="I183" s="186">
        <v>-50669.37</v>
      </c>
    </row>
    <row r="184" spans="1:9" ht="12" customHeight="1">
      <c r="A184" s="185" t="s">
        <v>1486</v>
      </c>
      <c r="B184" s="185" t="s">
        <v>465</v>
      </c>
      <c r="C184" s="185" t="s">
        <v>1178</v>
      </c>
      <c r="D184" s="185" t="s">
        <v>2105</v>
      </c>
      <c r="E184" s="186">
        <v>160000</v>
      </c>
      <c r="F184" s="186">
        <v>0</v>
      </c>
      <c r="G184" s="186">
        <v>160000</v>
      </c>
      <c r="H184" s="186">
        <v>160000</v>
      </c>
      <c r="I184" s="186">
        <v>0</v>
      </c>
    </row>
    <row r="185" spans="1:9" ht="12" customHeight="1">
      <c r="A185" s="185" t="s">
        <v>1487</v>
      </c>
      <c r="B185" s="185" t="s">
        <v>1488</v>
      </c>
      <c r="C185" s="185" t="s">
        <v>1178</v>
      </c>
      <c r="D185" s="185" t="s">
        <v>2106</v>
      </c>
      <c r="E185" s="186">
        <v>6611.65</v>
      </c>
      <c r="F185" s="186">
        <v>2193.739999999998</v>
      </c>
      <c r="G185" s="186">
        <v>6611.65</v>
      </c>
      <c r="H185" s="186">
        <v>24855.44</v>
      </c>
      <c r="I185" s="186">
        <v>-18243.79</v>
      </c>
    </row>
    <row r="186" spans="1:9" ht="12" customHeight="1">
      <c r="A186" s="185" t="s">
        <v>1489</v>
      </c>
      <c r="B186" s="185" t="s">
        <v>466</v>
      </c>
      <c r="C186" s="185" t="s">
        <v>358</v>
      </c>
      <c r="D186" s="185" t="s">
        <v>358</v>
      </c>
      <c r="E186" s="186">
        <v>0</v>
      </c>
      <c r="F186" s="186">
        <v>0</v>
      </c>
      <c r="G186" s="186">
        <v>0</v>
      </c>
      <c r="H186" s="186">
        <v>0</v>
      </c>
      <c r="I186" s="186">
        <v>0</v>
      </c>
    </row>
    <row r="187" spans="1:9" ht="12" customHeight="1">
      <c r="A187" s="185" t="s">
        <v>1490</v>
      </c>
      <c r="B187" s="185" t="s">
        <v>467</v>
      </c>
      <c r="C187" s="185" t="s">
        <v>358</v>
      </c>
      <c r="D187" s="185" t="s">
        <v>358</v>
      </c>
      <c r="E187" s="186">
        <v>132874.33</v>
      </c>
      <c r="F187" s="186">
        <v>132874.33</v>
      </c>
      <c r="G187" s="186">
        <v>132874.33</v>
      </c>
      <c r="H187" s="186">
        <v>132874.33</v>
      </c>
      <c r="I187" s="186">
        <v>0</v>
      </c>
    </row>
    <row r="188" spans="1:9" ht="12" customHeight="1">
      <c r="A188" s="185" t="s">
        <v>1491</v>
      </c>
      <c r="B188" s="185" t="s">
        <v>468</v>
      </c>
      <c r="C188" s="185" t="s">
        <v>358</v>
      </c>
      <c r="D188" s="185" t="s">
        <v>358</v>
      </c>
      <c r="E188" s="186">
        <v>71432.4</v>
      </c>
      <c r="F188" s="186">
        <v>71432.4</v>
      </c>
      <c r="G188" s="186">
        <v>71432.4</v>
      </c>
      <c r="H188" s="186">
        <v>71432.4</v>
      </c>
      <c r="I188" s="186">
        <v>0</v>
      </c>
    </row>
    <row r="189" spans="1:9" ht="12" customHeight="1">
      <c r="A189" s="185" t="s">
        <v>1492</v>
      </c>
      <c r="B189" s="185" t="s">
        <v>469</v>
      </c>
      <c r="C189" s="185" t="s">
        <v>358</v>
      </c>
      <c r="D189" s="185" t="s">
        <v>358</v>
      </c>
      <c r="E189" s="186">
        <v>4201.86</v>
      </c>
      <c r="F189" s="186">
        <v>4201.86</v>
      </c>
      <c r="G189" s="186">
        <v>4201.86</v>
      </c>
      <c r="H189" s="186">
        <v>4201.86</v>
      </c>
      <c r="I189" s="186">
        <v>0</v>
      </c>
    </row>
    <row r="190" spans="1:9" ht="12" customHeight="1">
      <c r="A190" s="185" t="s">
        <v>1493</v>
      </c>
      <c r="B190" s="185" t="s">
        <v>470</v>
      </c>
      <c r="C190" s="185" t="s">
        <v>358</v>
      </c>
      <c r="D190" s="185" t="s">
        <v>358</v>
      </c>
      <c r="E190" s="186">
        <v>106227.86</v>
      </c>
      <c r="F190" s="186">
        <v>106227.86</v>
      </c>
      <c r="G190" s="186">
        <v>106227.86</v>
      </c>
      <c r="H190" s="186">
        <v>106227.86</v>
      </c>
      <c r="I190" s="186">
        <v>0</v>
      </c>
    </row>
    <row r="191" spans="1:9" ht="12" customHeight="1">
      <c r="A191" s="185" t="s">
        <v>1494</v>
      </c>
      <c r="B191" s="185" t="s">
        <v>471</v>
      </c>
      <c r="C191" s="185" t="s">
        <v>358</v>
      </c>
      <c r="D191" s="185" t="s">
        <v>358</v>
      </c>
      <c r="E191" s="186">
        <v>18</v>
      </c>
      <c r="F191" s="186">
        <v>18</v>
      </c>
      <c r="G191" s="186">
        <v>18</v>
      </c>
      <c r="H191" s="186">
        <v>18</v>
      </c>
      <c r="I191" s="186">
        <v>0</v>
      </c>
    </row>
    <row r="192" spans="1:9" ht="12" customHeight="1">
      <c r="A192" s="185" t="s">
        <v>1495</v>
      </c>
      <c r="B192" s="185" t="s">
        <v>472</v>
      </c>
      <c r="C192" s="185" t="s">
        <v>358</v>
      </c>
      <c r="D192" s="185" t="s">
        <v>358</v>
      </c>
      <c r="E192" s="186">
        <v>9721.8</v>
      </c>
      <c r="F192" s="186">
        <v>9721.8</v>
      </c>
      <c r="G192" s="186">
        <v>9721.8</v>
      </c>
      <c r="H192" s="186">
        <v>9721.8</v>
      </c>
      <c r="I192" s="186">
        <v>0</v>
      </c>
    </row>
    <row r="193" spans="1:9" ht="12" customHeight="1">
      <c r="A193" s="191" t="s">
        <v>1496</v>
      </c>
      <c r="B193" s="191" t="s">
        <v>473</v>
      </c>
      <c r="C193" s="191" t="s">
        <v>358</v>
      </c>
      <c r="D193" s="191" t="s">
        <v>358</v>
      </c>
      <c r="E193" s="192">
        <v>41150.5</v>
      </c>
      <c r="F193" s="192">
        <v>41150.5</v>
      </c>
      <c r="G193" s="192">
        <v>41150.5</v>
      </c>
      <c r="H193" s="192">
        <v>41150.5</v>
      </c>
      <c r="I193" s="192">
        <v>0</v>
      </c>
    </row>
    <row r="194" spans="1:9" ht="12" customHeight="1">
      <c r="A194" s="191" t="s">
        <v>1497</v>
      </c>
      <c r="B194" s="191" t="s">
        <v>1144</v>
      </c>
      <c r="C194" s="191" t="s">
        <v>358</v>
      </c>
      <c r="D194" s="191" t="s">
        <v>358</v>
      </c>
      <c r="E194" s="192">
        <v>21175.27</v>
      </c>
      <c r="F194" s="192">
        <v>21175.27</v>
      </c>
      <c r="G194" s="192">
        <v>21175.27</v>
      </c>
      <c r="H194" s="192">
        <v>21175.27</v>
      </c>
      <c r="I194" s="192">
        <v>0</v>
      </c>
    </row>
    <row r="195" spans="1:9" ht="12" customHeight="1">
      <c r="A195" s="191" t="s">
        <v>1498</v>
      </c>
      <c r="B195" s="191" t="s">
        <v>474</v>
      </c>
      <c r="C195" s="191" t="s">
        <v>358</v>
      </c>
      <c r="D195" s="191" t="s">
        <v>358</v>
      </c>
      <c r="E195" s="192">
        <v>1602.58</v>
      </c>
      <c r="F195" s="192">
        <v>1602.58</v>
      </c>
      <c r="G195" s="192">
        <v>1602.58</v>
      </c>
      <c r="H195" s="192">
        <v>1602.58</v>
      </c>
      <c r="I195" s="192">
        <v>0</v>
      </c>
    </row>
    <row r="196" spans="1:9" ht="12" customHeight="1">
      <c r="A196" s="191" t="s">
        <v>1499</v>
      </c>
      <c r="B196" s="191" t="s">
        <v>475</v>
      </c>
      <c r="C196" s="191" t="s">
        <v>358</v>
      </c>
      <c r="D196" s="191" t="s">
        <v>358</v>
      </c>
      <c r="E196" s="192">
        <v>524891.61</v>
      </c>
      <c r="F196" s="192">
        <v>524891.61</v>
      </c>
      <c r="G196" s="192">
        <v>524891.61</v>
      </c>
      <c r="H196" s="192">
        <v>524891.61</v>
      </c>
      <c r="I196" s="192">
        <v>0</v>
      </c>
    </row>
    <row r="197" spans="1:9" ht="12" customHeight="1">
      <c r="A197" s="191" t="s">
        <v>1500</v>
      </c>
      <c r="B197" s="191" t="s">
        <v>476</v>
      </c>
      <c r="C197" s="191" t="s">
        <v>358</v>
      </c>
      <c r="D197" s="191" t="s">
        <v>358</v>
      </c>
      <c r="E197" s="192">
        <v>60343.93</v>
      </c>
      <c r="F197" s="192">
        <v>60343.93</v>
      </c>
      <c r="G197" s="192">
        <v>60343.93</v>
      </c>
      <c r="H197" s="192">
        <v>60343.93</v>
      </c>
      <c r="I197" s="192">
        <v>0</v>
      </c>
    </row>
    <row r="198" spans="1:9" ht="12" customHeight="1">
      <c r="A198" s="191" t="s">
        <v>1501</v>
      </c>
      <c r="B198" s="191" t="s">
        <v>477</v>
      </c>
      <c r="C198" s="191" t="s">
        <v>1178</v>
      </c>
      <c r="D198" s="191" t="s">
        <v>2107</v>
      </c>
      <c r="E198" s="192">
        <v>1235681.14</v>
      </c>
      <c r="F198" s="192">
        <v>1236062.65</v>
      </c>
      <c r="G198" s="192">
        <v>1235681.14</v>
      </c>
      <c r="H198" s="192">
        <v>1236269.65</v>
      </c>
      <c r="I198" s="192">
        <v>-588.5100000000093</v>
      </c>
    </row>
    <row r="199" spans="1:9" ht="12" customHeight="1">
      <c r="A199" s="191" t="s">
        <v>1502</v>
      </c>
      <c r="B199" s="191" t="s">
        <v>1145</v>
      </c>
      <c r="C199" s="191" t="s">
        <v>358</v>
      </c>
      <c r="D199" s="191" t="s">
        <v>358</v>
      </c>
      <c r="E199" s="192">
        <v>2923.69</v>
      </c>
      <c r="F199" s="192">
        <v>2923.69</v>
      </c>
      <c r="G199" s="192">
        <v>2923.69</v>
      </c>
      <c r="H199" s="192">
        <v>2923.69</v>
      </c>
      <c r="I199" s="192">
        <v>0</v>
      </c>
    </row>
    <row r="200" spans="1:9" ht="12" customHeight="1">
      <c r="A200" s="191" t="s">
        <v>1503</v>
      </c>
      <c r="B200" s="191" t="s">
        <v>1107</v>
      </c>
      <c r="C200" s="191" t="s">
        <v>358</v>
      </c>
      <c r="D200" s="191" t="s">
        <v>358</v>
      </c>
      <c r="E200" s="192">
        <v>44169.1</v>
      </c>
      <c r="F200" s="192">
        <v>44169.1</v>
      </c>
      <c r="G200" s="192">
        <v>44169.1</v>
      </c>
      <c r="H200" s="192">
        <v>44169.1</v>
      </c>
      <c r="I200" s="192">
        <v>0</v>
      </c>
    </row>
    <row r="201" spans="1:9" ht="12" customHeight="1">
      <c r="A201" s="191" t="s">
        <v>1504</v>
      </c>
      <c r="B201" s="191" t="s">
        <v>478</v>
      </c>
      <c r="C201" s="191" t="s">
        <v>2108</v>
      </c>
      <c r="D201" s="191" t="s">
        <v>2108</v>
      </c>
      <c r="E201" s="192">
        <v>206893.18</v>
      </c>
      <c r="F201" s="192">
        <v>206893.18</v>
      </c>
      <c r="G201" s="192">
        <v>207153.18</v>
      </c>
      <c r="H201" s="192">
        <v>207153.18</v>
      </c>
      <c r="I201" s="192">
        <v>0</v>
      </c>
    </row>
    <row r="202" spans="1:9" ht="12" customHeight="1">
      <c r="A202" s="191" t="s">
        <v>1505</v>
      </c>
      <c r="B202" s="191" t="s">
        <v>479</v>
      </c>
      <c r="C202" s="191" t="s">
        <v>358</v>
      </c>
      <c r="D202" s="191" t="s">
        <v>358</v>
      </c>
      <c r="E202" s="192">
        <v>19851.3</v>
      </c>
      <c r="F202" s="192">
        <v>19874.7</v>
      </c>
      <c r="G202" s="192">
        <v>19851.3</v>
      </c>
      <c r="H202" s="192">
        <v>19874.7</v>
      </c>
      <c r="I202" s="192">
        <v>-23.400000000001455</v>
      </c>
    </row>
    <row r="203" spans="1:9" ht="12" customHeight="1">
      <c r="A203" s="191" t="s">
        <v>2475</v>
      </c>
      <c r="B203" s="191" t="s">
        <v>2476</v>
      </c>
      <c r="C203" s="191" t="s">
        <v>358</v>
      </c>
      <c r="D203" s="191" t="s">
        <v>358</v>
      </c>
      <c r="E203" s="192">
        <v>3600</v>
      </c>
      <c r="F203" s="192">
        <v>3600</v>
      </c>
      <c r="G203" s="192">
        <v>3600</v>
      </c>
      <c r="H203" s="192">
        <v>3600</v>
      </c>
      <c r="I203" s="192">
        <v>0</v>
      </c>
    </row>
    <row r="204" spans="1:9" ht="12" customHeight="1">
      <c r="A204" s="191" t="s">
        <v>2477</v>
      </c>
      <c r="B204" s="191" t="s">
        <v>2478</v>
      </c>
      <c r="C204" s="191" t="s">
        <v>358</v>
      </c>
      <c r="D204" s="191" t="s">
        <v>358</v>
      </c>
      <c r="E204" s="192">
        <v>268.6</v>
      </c>
      <c r="F204" s="192">
        <v>268.6</v>
      </c>
      <c r="G204" s="192">
        <v>268.6</v>
      </c>
      <c r="H204" s="192">
        <v>268.6</v>
      </c>
      <c r="I204" s="192">
        <v>0</v>
      </c>
    </row>
    <row r="205" spans="1:9" ht="12" customHeight="1">
      <c r="A205" s="191" t="s">
        <v>2479</v>
      </c>
      <c r="B205" s="191" t="s">
        <v>2480</v>
      </c>
      <c r="C205" s="191" t="s">
        <v>358</v>
      </c>
      <c r="D205" s="191" t="s">
        <v>358</v>
      </c>
      <c r="E205" s="192">
        <v>7436.79</v>
      </c>
      <c r="F205" s="192">
        <v>7436.79</v>
      </c>
      <c r="G205" s="192">
        <v>7436.79</v>
      </c>
      <c r="H205" s="192">
        <v>7436.79</v>
      </c>
      <c r="I205" s="192">
        <v>0</v>
      </c>
    </row>
    <row r="206" spans="1:9" ht="12" customHeight="1">
      <c r="A206" s="191" t="s">
        <v>2481</v>
      </c>
      <c r="B206" s="191" t="s">
        <v>2482</v>
      </c>
      <c r="C206" s="191" t="s">
        <v>358</v>
      </c>
      <c r="D206" s="191" t="s">
        <v>358</v>
      </c>
      <c r="E206" s="192">
        <v>2263.9</v>
      </c>
      <c r="F206" s="192">
        <v>2263.9</v>
      </c>
      <c r="G206" s="192">
        <v>2263.9</v>
      </c>
      <c r="H206" s="192">
        <v>2263.9</v>
      </c>
      <c r="I206" s="192">
        <v>0</v>
      </c>
    </row>
    <row r="207" spans="1:9" ht="12" customHeight="1">
      <c r="A207" s="175" t="s">
        <v>1506</v>
      </c>
      <c r="B207" s="175" t="s">
        <v>1507</v>
      </c>
      <c r="C207" s="175" t="s">
        <v>1178</v>
      </c>
      <c r="D207" s="175" t="s">
        <v>2109</v>
      </c>
      <c r="E207" s="176">
        <v>62264.53</v>
      </c>
      <c r="F207" s="176">
        <v>68737.9</v>
      </c>
      <c r="G207" s="176">
        <v>62264.53</v>
      </c>
      <c r="H207" s="176">
        <v>85084.06</v>
      </c>
      <c r="I207" s="176">
        <v>-22819.53</v>
      </c>
    </row>
    <row r="208" spans="1:9" ht="12" customHeight="1">
      <c r="A208" s="175" t="s">
        <v>1508</v>
      </c>
      <c r="B208" s="175" t="s">
        <v>480</v>
      </c>
      <c r="C208" s="175" t="s">
        <v>358</v>
      </c>
      <c r="D208" s="175" t="s">
        <v>358</v>
      </c>
      <c r="E208" s="176">
        <v>37052.34</v>
      </c>
      <c r="F208" s="176">
        <v>48369.67</v>
      </c>
      <c r="G208" s="176">
        <v>37052.34</v>
      </c>
      <c r="H208" s="176">
        <v>48369.67</v>
      </c>
      <c r="I208" s="176">
        <v>-11317.330000000002</v>
      </c>
    </row>
    <row r="209" spans="1:9" ht="12" customHeight="1">
      <c r="A209" s="175" t="s">
        <v>1509</v>
      </c>
      <c r="B209" s="175" t="s">
        <v>481</v>
      </c>
      <c r="C209" s="175" t="s">
        <v>1178</v>
      </c>
      <c r="D209" s="175" t="s">
        <v>1510</v>
      </c>
      <c r="E209" s="176">
        <v>0</v>
      </c>
      <c r="F209" s="176">
        <v>0</v>
      </c>
      <c r="G209" s="176">
        <v>0</v>
      </c>
      <c r="H209" s="176">
        <v>4973.16</v>
      </c>
      <c r="I209" s="176">
        <v>-4973.16</v>
      </c>
    </row>
    <row r="210" spans="1:9" ht="12" customHeight="1">
      <c r="A210" s="175" t="s">
        <v>1511</v>
      </c>
      <c r="B210" s="175" t="s">
        <v>482</v>
      </c>
      <c r="C210" s="175" t="s">
        <v>1178</v>
      </c>
      <c r="D210" s="175" t="s">
        <v>2110</v>
      </c>
      <c r="E210" s="176">
        <v>5119.38</v>
      </c>
      <c r="F210" s="176">
        <v>4799.08</v>
      </c>
      <c r="G210" s="176">
        <v>5119.38</v>
      </c>
      <c r="H210" s="176">
        <v>6769.7</v>
      </c>
      <c r="I210" s="176">
        <v>-1650.3199999999997</v>
      </c>
    </row>
    <row r="211" spans="1:9" ht="12" customHeight="1">
      <c r="A211" s="175" t="s">
        <v>1512</v>
      </c>
      <c r="B211" s="175" t="s">
        <v>483</v>
      </c>
      <c r="C211" s="175" t="s">
        <v>1178</v>
      </c>
      <c r="D211" s="175" t="s">
        <v>2111</v>
      </c>
      <c r="E211" s="176">
        <v>13394.25</v>
      </c>
      <c r="F211" s="176">
        <v>15486.640000000001</v>
      </c>
      <c r="G211" s="176">
        <v>13394.25</v>
      </c>
      <c r="H211" s="176">
        <v>16795.11</v>
      </c>
      <c r="I211" s="176">
        <v>-3400.8600000000006</v>
      </c>
    </row>
    <row r="212" spans="1:9" ht="12" customHeight="1">
      <c r="A212" s="175" t="s">
        <v>1513</v>
      </c>
      <c r="B212" s="175" t="s">
        <v>484</v>
      </c>
      <c r="C212" s="175" t="s">
        <v>1178</v>
      </c>
      <c r="D212" s="175" t="s">
        <v>2112</v>
      </c>
      <c r="E212" s="176">
        <v>161116.17</v>
      </c>
      <c r="F212" s="176">
        <v>160778.40999999997</v>
      </c>
      <c r="G212" s="176">
        <v>161116.17</v>
      </c>
      <c r="H212" s="176">
        <v>259660.68</v>
      </c>
      <c r="I212" s="176">
        <v>-98544.50999999998</v>
      </c>
    </row>
    <row r="213" spans="1:9" ht="12" customHeight="1">
      <c r="A213" s="175" t="s">
        <v>1514</v>
      </c>
      <c r="B213" s="175" t="s">
        <v>485</v>
      </c>
      <c r="C213" s="175" t="s">
        <v>1178</v>
      </c>
      <c r="D213" s="175" t="s">
        <v>2113</v>
      </c>
      <c r="E213" s="176">
        <v>30892.93</v>
      </c>
      <c r="F213" s="176">
        <v>93072.23000000001</v>
      </c>
      <c r="G213" s="176">
        <v>30892.93</v>
      </c>
      <c r="H213" s="176">
        <v>124848.13</v>
      </c>
      <c r="I213" s="176">
        <v>-93955.20000000001</v>
      </c>
    </row>
    <row r="214" spans="1:9" ht="12" customHeight="1">
      <c r="A214" s="175" t="s">
        <v>1515</v>
      </c>
      <c r="B214" s="175" t="s">
        <v>486</v>
      </c>
      <c r="C214" s="175" t="s">
        <v>1178</v>
      </c>
      <c r="D214" s="175" t="s">
        <v>2114</v>
      </c>
      <c r="E214" s="176">
        <v>353.38</v>
      </c>
      <c r="F214" s="176">
        <v>140.23000000000002</v>
      </c>
      <c r="G214" s="176">
        <v>353.38</v>
      </c>
      <c r="H214" s="176">
        <v>376.98</v>
      </c>
      <c r="I214" s="176">
        <v>-23.600000000000023</v>
      </c>
    </row>
    <row r="215" spans="1:9" ht="12" customHeight="1">
      <c r="A215" s="175" t="s">
        <v>1516</v>
      </c>
      <c r="B215" s="175" t="s">
        <v>487</v>
      </c>
      <c r="C215" s="175" t="s">
        <v>1178</v>
      </c>
      <c r="D215" s="175" t="s">
        <v>2115</v>
      </c>
      <c r="E215" s="176">
        <v>5257.56</v>
      </c>
      <c r="F215" s="176">
        <v>18361.53</v>
      </c>
      <c r="G215" s="176">
        <v>5257.56</v>
      </c>
      <c r="H215" s="176">
        <v>22548.91</v>
      </c>
      <c r="I215" s="176">
        <v>-17291.35</v>
      </c>
    </row>
    <row r="216" spans="1:9" ht="12" customHeight="1">
      <c r="A216" s="175" t="s">
        <v>1517</v>
      </c>
      <c r="B216" s="175" t="s">
        <v>488</v>
      </c>
      <c r="C216" s="175" t="s">
        <v>1178</v>
      </c>
      <c r="D216" s="175" t="s">
        <v>2116</v>
      </c>
      <c r="E216" s="176">
        <v>20766.1</v>
      </c>
      <c r="F216" s="176">
        <v>23876.100000000002</v>
      </c>
      <c r="G216" s="176">
        <v>20766.1</v>
      </c>
      <c r="H216" s="176">
        <v>27744.56</v>
      </c>
      <c r="I216" s="176">
        <v>-6978.460000000003</v>
      </c>
    </row>
    <row r="217" spans="1:9" ht="12" customHeight="1">
      <c r="A217" s="175" t="s">
        <v>1518</v>
      </c>
      <c r="B217" s="175" t="s">
        <v>489</v>
      </c>
      <c r="C217" s="175" t="s">
        <v>1178</v>
      </c>
      <c r="D217" s="175" t="s">
        <v>2117</v>
      </c>
      <c r="E217" s="176">
        <v>28741.07</v>
      </c>
      <c r="F217" s="176">
        <v>46607.16</v>
      </c>
      <c r="G217" s="176">
        <v>28741.07</v>
      </c>
      <c r="H217" s="176">
        <v>75686.36</v>
      </c>
      <c r="I217" s="176">
        <v>-46945.29</v>
      </c>
    </row>
    <row r="218" spans="1:9" ht="12" customHeight="1">
      <c r="A218" s="175" t="s">
        <v>1519</v>
      </c>
      <c r="B218" s="175" t="s">
        <v>490</v>
      </c>
      <c r="C218" s="175" t="s">
        <v>358</v>
      </c>
      <c r="D218" s="175" t="s">
        <v>358</v>
      </c>
      <c r="E218" s="176">
        <v>845.64</v>
      </c>
      <c r="F218" s="176">
        <v>962.67</v>
      </c>
      <c r="G218" s="176">
        <v>845.64</v>
      </c>
      <c r="H218" s="176">
        <v>962.67</v>
      </c>
      <c r="I218" s="176">
        <v>-117.02999999999997</v>
      </c>
    </row>
    <row r="219" spans="1:9" ht="12" customHeight="1">
      <c r="A219" s="175" t="s">
        <v>1520</v>
      </c>
      <c r="B219" s="175" t="s">
        <v>491</v>
      </c>
      <c r="C219" s="175" t="s">
        <v>1178</v>
      </c>
      <c r="D219" s="175" t="s">
        <v>1521</v>
      </c>
      <c r="E219" s="176">
        <v>0</v>
      </c>
      <c r="F219" s="176">
        <v>0</v>
      </c>
      <c r="G219" s="176">
        <v>0</v>
      </c>
      <c r="H219" s="176">
        <v>1333.93</v>
      </c>
      <c r="I219" s="176">
        <v>-1333.93</v>
      </c>
    </row>
    <row r="220" spans="1:9" ht="12" customHeight="1">
      <c r="A220" s="175" t="s">
        <v>1522</v>
      </c>
      <c r="B220" s="175" t="s">
        <v>492</v>
      </c>
      <c r="C220" s="175" t="s">
        <v>1178</v>
      </c>
      <c r="D220" s="175" t="s">
        <v>2118</v>
      </c>
      <c r="E220" s="176">
        <v>86148.68</v>
      </c>
      <c r="F220" s="176">
        <v>85669.84</v>
      </c>
      <c r="G220" s="176">
        <v>86148.68</v>
      </c>
      <c r="H220" s="176">
        <v>125107.84</v>
      </c>
      <c r="I220" s="176">
        <v>-38959.16</v>
      </c>
    </row>
    <row r="221" spans="1:9" ht="12" customHeight="1">
      <c r="A221" s="175" t="s">
        <v>1523</v>
      </c>
      <c r="B221" s="175" t="s">
        <v>493</v>
      </c>
      <c r="C221" s="175" t="s">
        <v>1178</v>
      </c>
      <c r="D221" s="175" t="s">
        <v>2119</v>
      </c>
      <c r="E221" s="176">
        <v>36494.25</v>
      </c>
      <c r="F221" s="176">
        <v>38664</v>
      </c>
      <c r="G221" s="176">
        <v>36494.25</v>
      </c>
      <c r="H221" s="176">
        <v>45631</v>
      </c>
      <c r="I221" s="176">
        <v>-9136.75</v>
      </c>
    </row>
    <row r="222" spans="1:9" ht="12" customHeight="1">
      <c r="A222" s="175" t="s">
        <v>1524</v>
      </c>
      <c r="B222" s="175" t="s">
        <v>494</v>
      </c>
      <c r="C222" s="175" t="s">
        <v>358</v>
      </c>
      <c r="D222" s="175" t="s">
        <v>358</v>
      </c>
      <c r="E222" s="176">
        <v>55251.64</v>
      </c>
      <c r="F222" s="176">
        <v>105783.12</v>
      </c>
      <c r="G222" s="176">
        <v>55251.64</v>
      </c>
      <c r="H222" s="176">
        <v>105783.12</v>
      </c>
      <c r="I222" s="176">
        <v>-50531.479999999996</v>
      </c>
    </row>
    <row r="223" spans="1:9" ht="12" customHeight="1">
      <c r="A223" s="175" t="s">
        <v>1525</v>
      </c>
      <c r="B223" s="175" t="s">
        <v>2483</v>
      </c>
      <c r="C223" s="175" t="s">
        <v>358</v>
      </c>
      <c r="D223" s="175" t="s">
        <v>358</v>
      </c>
      <c r="E223" s="176">
        <v>1652.49</v>
      </c>
      <c r="F223" s="176">
        <v>1787.31</v>
      </c>
      <c r="G223" s="176">
        <v>1652.49</v>
      </c>
      <c r="H223" s="176">
        <v>1787.31</v>
      </c>
      <c r="I223" s="176">
        <v>-134.81999999999994</v>
      </c>
    </row>
    <row r="224" spans="1:9" ht="12" customHeight="1">
      <c r="A224" s="175" t="s">
        <v>2385</v>
      </c>
      <c r="B224" s="175" t="s">
        <v>2386</v>
      </c>
      <c r="C224" s="175" t="s">
        <v>358</v>
      </c>
      <c r="D224" s="175" t="s">
        <v>358</v>
      </c>
      <c r="E224" s="176">
        <v>18.34</v>
      </c>
      <c r="F224" s="176">
        <v>18.34</v>
      </c>
      <c r="G224" s="176">
        <v>18.34</v>
      </c>
      <c r="H224" s="176">
        <v>18.34</v>
      </c>
      <c r="I224" s="176">
        <v>0</v>
      </c>
    </row>
    <row r="225" spans="1:9" ht="12" customHeight="1">
      <c r="A225" s="175" t="s">
        <v>1526</v>
      </c>
      <c r="B225" s="175" t="s">
        <v>495</v>
      </c>
      <c r="C225" s="175" t="s">
        <v>1178</v>
      </c>
      <c r="D225" s="175" t="s">
        <v>2120</v>
      </c>
      <c r="E225" s="176">
        <v>567638.1</v>
      </c>
      <c r="F225" s="176">
        <v>513882</v>
      </c>
      <c r="G225" s="176">
        <v>567638.1</v>
      </c>
      <c r="H225" s="176">
        <v>728701.38</v>
      </c>
      <c r="I225" s="176">
        <v>-161063.28000000003</v>
      </c>
    </row>
    <row r="226" spans="1:9" ht="12" customHeight="1">
      <c r="A226" s="175" t="s">
        <v>1527</v>
      </c>
      <c r="B226" s="175" t="s">
        <v>496</v>
      </c>
      <c r="C226" s="175" t="s">
        <v>1178</v>
      </c>
      <c r="D226" s="175" t="s">
        <v>2121</v>
      </c>
      <c r="E226" s="176">
        <v>138842.18</v>
      </c>
      <c r="F226" s="176">
        <v>146230</v>
      </c>
      <c r="G226" s="176">
        <v>138842.18</v>
      </c>
      <c r="H226" s="176">
        <v>190334.67</v>
      </c>
      <c r="I226" s="176">
        <v>-51492.49000000002</v>
      </c>
    </row>
    <row r="227" spans="1:9" ht="12" customHeight="1">
      <c r="A227" s="175" t="s">
        <v>1528</v>
      </c>
      <c r="B227" s="175" t="s">
        <v>497</v>
      </c>
      <c r="C227" s="175" t="s">
        <v>1178</v>
      </c>
      <c r="D227" s="175" t="s">
        <v>2122</v>
      </c>
      <c r="E227" s="176">
        <v>1824.07</v>
      </c>
      <c r="F227" s="176">
        <v>340.23</v>
      </c>
      <c r="G227" s="176">
        <v>1824.07</v>
      </c>
      <c r="H227" s="176">
        <v>2702.06</v>
      </c>
      <c r="I227" s="176">
        <v>-877.99</v>
      </c>
    </row>
    <row r="228" spans="1:9" ht="12" customHeight="1">
      <c r="A228" s="175" t="s">
        <v>1529</v>
      </c>
      <c r="B228" s="175" t="s">
        <v>498</v>
      </c>
      <c r="C228" s="175" t="s">
        <v>1178</v>
      </c>
      <c r="D228" s="175" t="s">
        <v>2123</v>
      </c>
      <c r="E228" s="176">
        <v>1849.12</v>
      </c>
      <c r="F228" s="176">
        <v>5131.6</v>
      </c>
      <c r="G228" s="176">
        <v>1849.12</v>
      </c>
      <c r="H228" s="176">
        <v>7222.68</v>
      </c>
      <c r="I228" s="176">
        <v>-5373.56</v>
      </c>
    </row>
    <row r="229" spans="1:9" ht="12" customHeight="1">
      <c r="A229" s="175" t="s">
        <v>2387</v>
      </c>
      <c r="B229" s="175" t="s">
        <v>2388</v>
      </c>
      <c r="C229" s="175" t="s">
        <v>358</v>
      </c>
      <c r="D229" s="175" t="s">
        <v>358</v>
      </c>
      <c r="E229" s="176">
        <v>0</v>
      </c>
      <c r="F229" s="176">
        <v>0</v>
      </c>
      <c r="G229" s="176">
        <v>0</v>
      </c>
      <c r="H229" s="176">
        <v>0</v>
      </c>
      <c r="I229" s="176">
        <v>0</v>
      </c>
    </row>
    <row r="230" spans="1:9" ht="12" customHeight="1">
      <c r="A230" s="169" t="s">
        <v>1181</v>
      </c>
      <c r="B230" s="169" t="s">
        <v>499</v>
      </c>
      <c r="C230" s="169" t="s">
        <v>1178</v>
      </c>
      <c r="D230" s="169" t="s">
        <v>2124</v>
      </c>
      <c r="E230" s="170">
        <v>106270.73</v>
      </c>
      <c r="F230" s="170">
        <v>110509.33</v>
      </c>
      <c r="G230" s="170">
        <v>106270.73</v>
      </c>
      <c r="H230" s="170">
        <v>112055.39</v>
      </c>
      <c r="I230" s="170">
        <v>-5784.6600000000035</v>
      </c>
    </row>
    <row r="231" spans="1:9" ht="12" customHeight="1">
      <c r="A231" s="185" t="s">
        <v>1530</v>
      </c>
      <c r="B231" s="185" t="s">
        <v>500</v>
      </c>
      <c r="C231" s="185" t="s">
        <v>358</v>
      </c>
      <c r="D231" s="185" t="s">
        <v>358</v>
      </c>
      <c r="E231" s="186">
        <v>155774.15</v>
      </c>
      <c r="F231" s="186">
        <v>155774.15</v>
      </c>
      <c r="G231" s="186">
        <v>155774.15</v>
      </c>
      <c r="H231" s="186">
        <v>155774.15</v>
      </c>
      <c r="I231" s="186">
        <v>0</v>
      </c>
    </row>
    <row r="232" spans="1:9" ht="12" customHeight="1">
      <c r="A232" s="185" t="s">
        <v>2125</v>
      </c>
      <c r="B232" s="185" t="s">
        <v>2126</v>
      </c>
      <c r="C232" s="185" t="s">
        <v>358</v>
      </c>
      <c r="D232" s="185" t="s">
        <v>358</v>
      </c>
      <c r="E232" s="186">
        <v>82020.89</v>
      </c>
      <c r="F232" s="186">
        <v>82020.89</v>
      </c>
      <c r="G232" s="186">
        <v>82020.89</v>
      </c>
      <c r="H232" s="186">
        <v>82020.89</v>
      </c>
      <c r="I232" s="186">
        <v>0</v>
      </c>
    </row>
    <row r="233" spans="1:9" ht="12" customHeight="1">
      <c r="A233" s="185" t="s">
        <v>1531</v>
      </c>
      <c r="B233" s="185" t="s">
        <v>2127</v>
      </c>
      <c r="C233" s="185" t="s">
        <v>358</v>
      </c>
      <c r="D233" s="185" t="s">
        <v>358</v>
      </c>
      <c r="E233" s="186">
        <v>0</v>
      </c>
      <c r="F233" s="186">
        <v>10318.88</v>
      </c>
      <c r="G233" s="186">
        <v>0</v>
      </c>
      <c r="H233" s="186">
        <v>10318.88</v>
      </c>
      <c r="I233" s="186">
        <v>-10318.88</v>
      </c>
    </row>
    <row r="234" spans="1:9" ht="12" customHeight="1">
      <c r="A234" s="185" t="s">
        <v>1532</v>
      </c>
      <c r="B234" s="185" t="s">
        <v>2128</v>
      </c>
      <c r="C234" s="185" t="s">
        <v>1178</v>
      </c>
      <c r="D234" s="185" t="s">
        <v>2129</v>
      </c>
      <c r="E234" s="186">
        <v>0</v>
      </c>
      <c r="F234" s="186">
        <v>-19718.49</v>
      </c>
      <c r="G234" s="186">
        <v>0</v>
      </c>
      <c r="H234" s="186">
        <v>0</v>
      </c>
      <c r="I234" s="186">
        <v>0</v>
      </c>
    </row>
    <row r="235" spans="1:9" ht="12" customHeight="1">
      <c r="A235" s="185" t="s">
        <v>2130</v>
      </c>
      <c r="B235" s="185" t="s">
        <v>2131</v>
      </c>
      <c r="C235" s="185" t="s">
        <v>358</v>
      </c>
      <c r="D235" s="185" t="s">
        <v>358</v>
      </c>
      <c r="E235" s="186">
        <v>0</v>
      </c>
      <c r="F235" s="186">
        <v>53670.53</v>
      </c>
      <c r="G235" s="186">
        <v>0</v>
      </c>
      <c r="H235" s="186">
        <v>53670.53</v>
      </c>
      <c r="I235" s="186">
        <v>-53670.53</v>
      </c>
    </row>
    <row r="236" spans="1:9" ht="12" customHeight="1">
      <c r="A236" s="185" t="s">
        <v>2132</v>
      </c>
      <c r="B236" s="185" t="s">
        <v>2133</v>
      </c>
      <c r="C236" s="185" t="s">
        <v>358</v>
      </c>
      <c r="D236" s="185" t="s">
        <v>358</v>
      </c>
      <c r="E236" s="186">
        <v>0</v>
      </c>
      <c r="F236" s="186">
        <v>397.74</v>
      </c>
      <c r="G236" s="186">
        <v>0</v>
      </c>
      <c r="H236" s="186">
        <v>397.74</v>
      </c>
      <c r="I236" s="186">
        <v>-397.74</v>
      </c>
    </row>
    <row r="237" spans="1:9" ht="12" customHeight="1">
      <c r="A237" s="185" t="s">
        <v>2134</v>
      </c>
      <c r="B237" s="185" t="s">
        <v>2135</v>
      </c>
      <c r="C237" s="185" t="s">
        <v>358</v>
      </c>
      <c r="D237" s="185" t="s">
        <v>358</v>
      </c>
      <c r="E237" s="186">
        <v>0</v>
      </c>
      <c r="F237" s="186">
        <v>2791.78</v>
      </c>
      <c r="G237" s="186">
        <v>0</v>
      </c>
      <c r="H237" s="186">
        <v>2791.78</v>
      </c>
      <c r="I237" s="186">
        <v>-2791.78</v>
      </c>
    </row>
    <row r="238" spans="1:9" ht="12" customHeight="1">
      <c r="A238" s="185" t="s">
        <v>2136</v>
      </c>
      <c r="B238" s="185" t="s">
        <v>2137</v>
      </c>
      <c r="C238" s="185" t="s">
        <v>358</v>
      </c>
      <c r="D238" s="185" t="s">
        <v>358</v>
      </c>
      <c r="E238" s="186">
        <v>0</v>
      </c>
      <c r="F238" s="186">
        <v>0</v>
      </c>
      <c r="G238" s="186">
        <v>0</v>
      </c>
      <c r="H238" s="186">
        <v>0</v>
      </c>
      <c r="I238" s="186">
        <v>0</v>
      </c>
    </row>
    <row r="239" spans="1:9" ht="12" customHeight="1">
      <c r="A239" s="185" t="s">
        <v>2138</v>
      </c>
      <c r="B239" s="185" t="s">
        <v>2139</v>
      </c>
      <c r="C239" s="185" t="s">
        <v>358</v>
      </c>
      <c r="D239" s="185" t="s">
        <v>358</v>
      </c>
      <c r="E239" s="186">
        <v>0</v>
      </c>
      <c r="F239" s="186">
        <v>0</v>
      </c>
      <c r="G239" s="186">
        <v>0</v>
      </c>
      <c r="H239" s="186">
        <v>0</v>
      </c>
      <c r="I239" s="186">
        <v>0</v>
      </c>
    </row>
    <row r="240" spans="1:9" ht="12" customHeight="1">
      <c r="A240" s="185" t="s">
        <v>2389</v>
      </c>
      <c r="B240" s="185" t="s">
        <v>2390</v>
      </c>
      <c r="C240" s="185" t="s">
        <v>358</v>
      </c>
      <c r="D240" s="185" t="s">
        <v>358</v>
      </c>
      <c r="E240" s="186">
        <v>0</v>
      </c>
      <c r="F240" s="186">
        <v>0</v>
      </c>
      <c r="G240" s="186">
        <v>0</v>
      </c>
      <c r="H240" s="186">
        <v>0</v>
      </c>
      <c r="I240" s="186">
        <v>0</v>
      </c>
    </row>
    <row r="241" spans="1:9" ht="12" customHeight="1">
      <c r="A241" s="185" t="s">
        <v>2140</v>
      </c>
      <c r="B241" s="185" t="s">
        <v>2141</v>
      </c>
      <c r="C241" s="185" t="s">
        <v>358</v>
      </c>
      <c r="D241" s="185" t="s">
        <v>358</v>
      </c>
      <c r="E241" s="186">
        <v>14277.41</v>
      </c>
      <c r="F241" s="186">
        <v>16322.28</v>
      </c>
      <c r="G241" s="186">
        <v>14277.41</v>
      </c>
      <c r="H241" s="186">
        <v>16322.28</v>
      </c>
      <c r="I241" s="186">
        <v>-2044.8700000000008</v>
      </c>
    </row>
    <row r="242" spans="1:9" ht="12" customHeight="1">
      <c r="A242" s="185" t="s">
        <v>2142</v>
      </c>
      <c r="B242" s="185" t="s">
        <v>2143</v>
      </c>
      <c r="C242" s="185" t="s">
        <v>358</v>
      </c>
      <c r="D242" s="185" t="s">
        <v>358</v>
      </c>
      <c r="E242" s="186">
        <v>404186.85</v>
      </c>
      <c r="F242" s="186">
        <v>455142.18</v>
      </c>
      <c r="G242" s="186">
        <v>404186.85</v>
      </c>
      <c r="H242" s="186">
        <v>455142.18</v>
      </c>
      <c r="I242" s="186">
        <v>-50955.330000000016</v>
      </c>
    </row>
    <row r="243" spans="1:9" ht="12" customHeight="1">
      <c r="A243" s="185" t="s">
        <v>2144</v>
      </c>
      <c r="B243" s="185" t="s">
        <v>2145</v>
      </c>
      <c r="C243" s="185" t="s">
        <v>358</v>
      </c>
      <c r="D243" s="185" t="s">
        <v>358</v>
      </c>
      <c r="E243" s="186">
        <v>50013.01</v>
      </c>
      <c r="F243" s="186">
        <v>54611.86</v>
      </c>
      <c r="G243" s="186">
        <v>50013.01</v>
      </c>
      <c r="H243" s="186">
        <v>54611.86</v>
      </c>
      <c r="I243" s="186">
        <v>-4598.8499999999985</v>
      </c>
    </row>
    <row r="244" spans="1:9" ht="12" customHeight="1">
      <c r="A244" s="185" t="s">
        <v>2146</v>
      </c>
      <c r="B244" s="185" t="s">
        <v>2147</v>
      </c>
      <c r="C244" s="185" t="s">
        <v>358</v>
      </c>
      <c r="D244" s="185" t="s">
        <v>358</v>
      </c>
      <c r="E244" s="186">
        <v>1396.01</v>
      </c>
      <c r="F244" s="186">
        <v>1537.54</v>
      </c>
      <c r="G244" s="186">
        <v>1396.01</v>
      </c>
      <c r="H244" s="186">
        <v>1537.54</v>
      </c>
      <c r="I244" s="186">
        <v>-141.52999999999997</v>
      </c>
    </row>
    <row r="245" spans="1:9" ht="12" customHeight="1">
      <c r="A245" s="185" t="s">
        <v>2148</v>
      </c>
      <c r="B245" s="185" t="s">
        <v>2149</v>
      </c>
      <c r="C245" s="185" t="s">
        <v>358</v>
      </c>
      <c r="D245" s="185" t="s">
        <v>358</v>
      </c>
      <c r="E245" s="186">
        <v>2923.31</v>
      </c>
      <c r="F245" s="186">
        <v>3232.46</v>
      </c>
      <c r="G245" s="186">
        <v>2923.31</v>
      </c>
      <c r="H245" s="186">
        <v>3232.46</v>
      </c>
      <c r="I245" s="186">
        <v>-309.1500000000001</v>
      </c>
    </row>
    <row r="246" spans="1:9" ht="12" customHeight="1">
      <c r="A246" s="185" t="s">
        <v>2150</v>
      </c>
      <c r="B246" s="185" t="s">
        <v>2151</v>
      </c>
      <c r="C246" s="185" t="s">
        <v>358</v>
      </c>
      <c r="D246" s="185" t="s">
        <v>358</v>
      </c>
      <c r="E246" s="186">
        <v>811</v>
      </c>
      <c r="F246" s="186">
        <v>850.72</v>
      </c>
      <c r="G246" s="186">
        <v>811</v>
      </c>
      <c r="H246" s="186">
        <v>850.72</v>
      </c>
      <c r="I246" s="186">
        <v>-39.72000000000003</v>
      </c>
    </row>
    <row r="247" spans="1:9" ht="12" customHeight="1">
      <c r="A247" s="185" t="s">
        <v>2152</v>
      </c>
      <c r="B247" s="185" t="s">
        <v>2153</v>
      </c>
      <c r="C247" s="185" t="s">
        <v>358</v>
      </c>
      <c r="D247" s="185" t="s">
        <v>358</v>
      </c>
      <c r="E247" s="186">
        <v>15629.09</v>
      </c>
      <c r="F247" s="186">
        <v>18516.83</v>
      </c>
      <c r="G247" s="186">
        <v>15629.09</v>
      </c>
      <c r="H247" s="186">
        <v>18516.83</v>
      </c>
      <c r="I247" s="186">
        <v>-2887.7400000000016</v>
      </c>
    </row>
    <row r="248" spans="1:9" ht="12" customHeight="1">
      <c r="A248" s="185" t="s">
        <v>2484</v>
      </c>
      <c r="B248" s="185" t="s">
        <v>2485</v>
      </c>
      <c r="C248" s="185" t="s">
        <v>358</v>
      </c>
      <c r="D248" s="185" t="s">
        <v>358</v>
      </c>
      <c r="E248" s="186">
        <v>1370.82</v>
      </c>
      <c r="F248" s="186">
        <v>1370.82</v>
      </c>
      <c r="G248" s="186">
        <v>1370.82</v>
      </c>
      <c r="H248" s="186">
        <v>1370.82</v>
      </c>
      <c r="I248" s="186">
        <v>0</v>
      </c>
    </row>
    <row r="249" spans="1:9" ht="12" customHeight="1">
      <c r="A249" s="185" t="s">
        <v>2154</v>
      </c>
      <c r="B249" s="185" t="s">
        <v>2155</v>
      </c>
      <c r="C249" s="185" t="s">
        <v>358</v>
      </c>
      <c r="D249" s="185" t="s">
        <v>358</v>
      </c>
      <c r="E249" s="186">
        <v>20.63</v>
      </c>
      <c r="F249" s="186">
        <v>20.63</v>
      </c>
      <c r="G249" s="186">
        <v>20.63</v>
      </c>
      <c r="H249" s="186">
        <v>20.63</v>
      </c>
      <c r="I249" s="186">
        <v>0</v>
      </c>
    </row>
    <row r="250" spans="1:9" ht="12" customHeight="1">
      <c r="A250" s="185" t="s">
        <v>2156</v>
      </c>
      <c r="B250" s="185" t="s">
        <v>2157</v>
      </c>
      <c r="C250" s="185" t="s">
        <v>358</v>
      </c>
      <c r="D250" s="185" t="s">
        <v>358</v>
      </c>
      <c r="E250" s="186">
        <v>1934.75</v>
      </c>
      <c r="F250" s="186">
        <v>1934.75</v>
      </c>
      <c r="G250" s="186">
        <v>1934.75</v>
      </c>
      <c r="H250" s="186">
        <v>1934.75</v>
      </c>
      <c r="I250" s="186">
        <v>0</v>
      </c>
    </row>
    <row r="251" spans="1:9" ht="12" customHeight="1">
      <c r="A251" s="195" t="s">
        <v>1533</v>
      </c>
      <c r="B251" s="195" t="s">
        <v>501</v>
      </c>
      <c r="C251" s="195" t="s">
        <v>1178</v>
      </c>
      <c r="D251" s="195" t="s">
        <v>2158</v>
      </c>
      <c r="E251" s="196">
        <v>460.35</v>
      </c>
      <c r="F251" s="196">
        <v>460.35</v>
      </c>
      <c r="G251" s="196">
        <v>460.35</v>
      </c>
      <c r="H251" s="196">
        <v>511.5</v>
      </c>
      <c r="I251" s="196">
        <v>-51.14999999999998</v>
      </c>
    </row>
    <row r="252" spans="1:9" ht="12" customHeight="1">
      <c r="A252" s="195" t="s">
        <v>1534</v>
      </c>
      <c r="B252" s="195" t="s">
        <v>502</v>
      </c>
      <c r="C252" s="195" t="s">
        <v>1178</v>
      </c>
      <c r="D252" s="195" t="s">
        <v>2159</v>
      </c>
      <c r="E252" s="196">
        <v>151257</v>
      </c>
      <c r="F252" s="196">
        <v>0</v>
      </c>
      <c r="G252" s="196">
        <v>151257</v>
      </c>
      <c r="H252" s="196">
        <v>151257</v>
      </c>
      <c r="I252" s="196">
        <v>0</v>
      </c>
    </row>
    <row r="253" spans="1:9" ht="12" customHeight="1">
      <c r="A253" s="195" t="s">
        <v>1535</v>
      </c>
      <c r="B253" s="195" t="s">
        <v>503</v>
      </c>
      <c r="C253" s="195" t="s">
        <v>358</v>
      </c>
      <c r="D253" s="195" t="s">
        <v>358</v>
      </c>
      <c r="E253" s="196">
        <v>48002.61</v>
      </c>
      <c r="F253" s="196">
        <v>48002.61</v>
      </c>
      <c r="G253" s="196">
        <v>48002.61</v>
      </c>
      <c r="H253" s="196">
        <v>48002.61</v>
      </c>
      <c r="I253" s="196">
        <v>0</v>
      </c>
    </row>
    <row r="254" spans="1:9" ht="12" customHeight="1">
      <c r="A254" s="195" t="s">
        <v>1536</v>
      </c>
      <c r="B254" s="195" t="s">
        <v>504</v>
      </c>
      <c r="C254" s="195" t="s">
        <v>358</v>
      </c>
      <c r="D254" s="195" t="s">
        <v>358</v>
      </c>
      <c r="E254" s="196">
        <v>31518.57</v>
      </c>
      <c r="F254" s="196">
        <v>31518.57</v>
      </c>
      <c r="G254" s="196">
        <v>31518.57</v>
      </c>
      <c r="H254" s="196">
        <v>31518.57</v>
      </c>
      <c r="I254" s="196">
        <v>0</v>
      </c>
    </row>
    <row r="255" spans="1:9" ht="12" customHeight="1">
      <c r="A255" s="195" t="s">
        <v>1537</v>
      </c>
      <c r="B255" s="195" t="s">
        <v>505</v>
      </c>
      <c r="C255" s="195" t="s">
        <v>358</v>
      </c>
      <c r="D255" s="195" t="s">
        <v>358</v>
      </c>
      <c r="E255" s="196">
        <v>4136.6</v>
      </c>
      <c r="F255" s="196">
        <v>4136.6</v>
      </c>
      <c r="G255" s="196">
        <v>4136.6</v>
      </c>
      <c r="H255" s="196">
        <v>4136.6</v>
      </c>
      <c r="I255" s="196">
        <v>0</v>
      </c>
    </row>
    <row r="256" spans="1:9" ht="12" customHeight="1">
      <c r="A256" s="195" t="s">
        <v>1538</v>
      </c>
      <c r="B256" s="195" t="s">
        <v>506</v>
      </c>
      <c r="C256" s="195" t="s">
        <v>358</v>
      </c>
      <c r="D256" s="195" t="s">
        <v>358</v>
      </c>
      <c r="E256" s="196">
        <v>1654.5</v>
      </c>
      <c r="F256" s="196">
        <v>1654.5</v>
      </c>
      <c r="G256" s="196">
        <v>1654.5</v>
      </c>
      <c r="H256" s="196">
        <v>1654.5</v>
      </c>
      <c r="I256" s="196">
        <v>0</v>
      </c>
    </row>
    <row r="257" spans="1:9" ht="12" customHeight="1">
      <c r="A257" s="195" t="s">
        <v>1539</v>
      </c>
      <c r="B257" s="195" t="s">
        <v>507</v>
      </c>
      <c r="C257" s="195" t="s">
        <v>358</v>
      </c>
      <c r="D257" s="195" t="s">
        <v>358</v>
      </c>
      <c r="E257" s="196">
        <v>15806.82</v>
      </c>
      <c r="F257" s="196">
        <v>15806.82</v>
      </c>
      <c r="G257" s="196">
        <v>15806.82</v>
      </c>
      <c r="H257" s="196">
        <v>15806.82</v>
      </c>
      <c r="I257" s="196">
        <v>0</v>
      </c>
    </row>
    <row r="258" spans="1:9" ht="12" customHeight="1">
      <c r="A258" s="195" t="s">
        <v>1540</v>
      </c>
      <c r="B258" s="195" t="s">
        <v>508</v>
      </c>
      <c r="C258" s="195" t="s">
        <v>358</v>
      </c>
      <c r="D258" s="195" t="s">
        <v>358</v>
      </c>
      <c r="E258" s="196">
        <v>2613.6</v>
      </c>
      <c r="F258" s="196">
        <v>2613.6</v>
      </c>
      <c r="G258" s="196">
        <v>2613.6</v>
      </c>
      <c r="H258" s="196">
        <v>2613.6</v>
      </c>
      <c r="I258" s="196">
        <v>0</v>
      </c>
    </row>
    <row r="259" spans="1:9" ht="12" customHeight="1">
      <c r="A259" s="195" t="s">
        <v>1541</v>
      </c>
      <c r="B259" s="195" t="s">
        <v>2160</v>
      </c>
      <c r="C259" s="195" t="s">
        <v>1178</v>
      </c>
      <c r="D259" s="195" t="s">
        <v>2161</v>
      </c>
      <c r="E259" s="196">
        <v>13259.74</v>
      </c>
      <c r="F259" s="196">
        <v>14381.539999999999</v>
      </c>
      <c r="G259" s="196">
        <v>13259.74</v>
      </c>
      <c r="H259" s="196">
        <v>14397.56</v>
      </c>
      <c r="I259" s="196">
        <v>-1137.8199999999997</v>
      </c>
    </row>
    <row r="260" spans="1:9" ht="12" customHeight="1">
      <c r="A260" s="195" t="s">
        <v>2162</v>
      </c>
      <c r="B260" s="195" t="s">
        <v>2163</v>
      </c>
      <c r="C260" s="195" t="s">
        <v>358</v>
      </c>
      <c r="D260" s="195" t="s">
        <v>358</v>
      </c>
      <c r="E260" s="196">
        <v>1849.3</v>
      </c>
      <c r="F260" s="196">
        <v>2008.39</v>
      </c>
      <c r="G260" s="196">
        <v>1849.3</v>
      </c>
      <c r="H260" s="196">
        <v>2008.39</v>
      </c>
      <c r="I260" s="196">
        <v>-159.09000000000015</v>
      </c>
    </row>
    <row r="261" spans="1:9" ht="12" customHeight="1">
      <c r="A261" s="195" t="s">
        <v>1542</v>
      </c>
      <c r="B261" s="195" t="s">
        <v>509</v>
      </c>
      <c r="C261" s="195" t="s">
        <v>1178</v>
      </c>
      <c r="D261" s="195" t="s">
        <v>2164</v>
      </c>
      <c r="E261" s="196">
        <v>49868.88</v>
      </c>
      <c r="F261" s="196">
        <v>62996.18</v>
      </c>
      <c r="G261" s="196">
        <v>49868.88</v>
      </c>
      <c r="H261" s="196">
        <v>63349.96</v>
      </c>
      <c r="I261" s="196">
        <v>-13481.080000000002</v>
      </c>
    </row>
    <row r="262" spans="1:9" ht="12" customHeight="1">
      <c r="A262" s="195" t="s">
        <v>1543</v>
      </c>
      <c r="B262" s="195" t="s">
        <v>510</v>
      </c>
      <c r="C262" s="195" t="s">
        <v>358</v>
      </c>
      <c r="D262" s="195" t="s">
        <v>358</v>
      </c>
      <c r="E262" s="196">
        <v>39128.09</v>
      </c>
      <c r="F262" s="196">
        <v>65326.31</v>
      </c>
      <c r="G262" s="196">
        <v>39128.09</v>
      </c>
      <c r="H262" s="196">
        <v>65326.31</v>
      </c>
      <c r="I262" s="196">
        <v>-26198.22</v>
      </c>
    </row>
    <row r="263" spans="1:9" ht="12" customHeight="1">
      <c r="A263" s="195" t="s">
        <v>1544</v>
      </c>
      <c r="B263" s="195" t="s">
        <v>511</v>
      </c>
      <c r="C263" s="195" t="s">
        <v>2165</v>
      </c>
      <c r="D263" s="195" t="s">
        <v>2166</v>
      </c>
      <c r="E263" s="196">
        <v>1554026.52</v>
      </c>
      <c r="F263" s="196">
        <v>1677395.2</v>
      </c>
      <c r="G263" s="196">
        <v>1554084.45</v>
      </c>
      <c r="H263" s="196">
        <v>1682522.45</v>
      </c>
      <c r="I263" s="196">
        <v>-128438</v>
      </c>
    </row>
    <row r="264" spans="1:9" ht="12" customHeight="1">
      <c r="A264" s="195" t="s">
        <v>1545</v>
      </c>
      <c r="B264" s="195" t="s">
        <v>512</v>
      </c>
      <c r="C264" s="195" t="s">
        <v>1178</v>
      </c>
      <c r="D264" s="195" t="s">
        <v>2167</v>
      </c>
      <c r="E264" s="196">
        <v>2151.8</v>
      </c>
      <c r="F264" s="196">
        <v>2835.8</v>
      </c>
      <c r="G264" s="196">
        <v>2151.8</v>
      </c>
      <c r="H264" s="196">
        <v>7835.8</v>
      </c>
      <c r="I264" s="196">
        <v>-5684</v>
      </c>
    </row>
    <row r="265" spans="1:9" ht="12" customHeight="1">
      <c r="A265" s="195" t="s">
        <v>1546</v>
      </c>
      <c r="B265" s="195" t="s">
        <v>1060</v>
      </c>
      <c r="C265" s="195" t="s">
        <v>1178</v>
      </c>
      <c r="D265" s="195" t="s">
        <v>2168</v>
      </c>
      <c r="E265" s="196">
        <v>8293.27</v>
      </c>
      <c r="F265" s="196">
        <v>53377.21</v>
      </c>
      <c r="G265" s="196">
        <v>8293.27</v>
      </c>
      <c r="H265" s="196">
        <v>61745.65</v>
      </c>
      <c r="I265" s="196">
        <v>-53452.380000000005</v>
      </c>
    </row>
    <row r="266" spans="1:9" ht="12" customHeight="1">
      <c r="A266" s="195" t="s">
        <v>1547</v>
      </c>
      <c r="B266" s="195" t="s">
        <v>513</v>
      </c>
      <c r="C266" s="195" t="s">
        <v>1178</v>
      </c>
      <c r="D266" s="195" t="s">
        <v>2169</v>
      </c>
      <c r="E266" s="196">
        <v>28200.75</v>
      </c>
      <c r="F266" s="196">
        <v>27608.73</v>
      </c>
      <c r="G266" s="196">
        <v>28200.75</v>
      </c>
      <c r="H266" s="196">
        <v>31360.93</v>
      </c>
      <c r="I266" s="196">
        <v>-3160.1800000000003</v>
      </c>
    </row>
    <row r="267" spans="1:9" ht="12" customHeight="1">
      <c r="A267" s="195" t="s">
        <v>1548</v>
      </c>
      <c r="B267" s="195" t="s">
        <v>514</v>
      </c>
      <c r="C267" s="195" t="s">
        <v>1178</v>
      </c>
      <c r="D267" s="195" t="s">
        <v>2170</v>
      </c>
      <c r="E267" s="196">
        <v>106.52</v>
      </c>
      <c r="F267" s="196">
        <v>0</v>
      </c>
      <c r="G267" s="196">
        <v>106.52</v>
      </c>
      <c r="H267" s="196">
        <v>124.6</v>
      </c>
      <c r="I267" s="196">
        <v>-18.08</v>
      </c>
    </row>
    <row r="268" spans="1:9" ht="12" customHeight="1">
      <c r="A268" s="195" t="s">
        <v>1549</v>
      </c>
      <c r="B268" s="195" t="s">
        <v>1079</v>
      </c>
      <c r="C268" s="195" t="s">
        <v>358</v>
      </c>
      <c r="D268" s="195" t="s">
        <v>358</v>
      </c>
      <c r="E268" s="196">
        <v>1145.2</v>
      </c>
      <c r="F268" s="196">
        <v>1603.28</v>
      </c>
      <c r="G268" s="196">
        <v>1145.2</v>
      </c>
      <c r="H268" s="196">
        <v>1603.28</v>
      </c>
      <c r="I268" s="196">
        <v>-458.0799999999999</v>
      </c>
    </row>
    <row r="269" spans="1:9" ht="12" customHeight="1">
      <c r="A269" s="195" t="s">
        <v>1550</v>
      </c>
      <c r="B269" s="195" t="s">
        <v>1061</v>
      </c>
      <c r="C269" s="195" t="s">
        <v>1178</v>
      </c>
      <c r="D269" s="195" t="s">
        <v>2171</v>
      </c>
      <c r="E269" s="196">
        <v>2210</v>
      </c>
      <c r="F269" s="196">
        <v>1600</v>
      </c>
      <c r="G269" s="196">
        <v>2210</v>
      </c>
      <c r="H269" s="196">
        <v>16236.95</v>
      </c>
      <c r="I269" s="196">
        <v>-14026.95</v>
      </c>
    </row>
    <row r="270" spans="1:9" ht="12" customHeight="1">
      <c r="A270" s="195" t="s">
        <v>1551</v>
      </c>
      <c r="B270" s="195" t="s">
        <v>1062</v>
      </c>
      <c r="C270" s="195" t="s">
        <v>1178</v>
      </c>
      <c r="D270" s="195" t="s">
        <v>2172</v>
      </c>
      <c r="E270" s="196">
        <v>10856.62</v>
      </c>
      <c r="F270" s="196">
        <v>9974.87</v>
      </c>
      <c r="G270" s="196">
        <v>10856.62</v>
      </c>
      <c r="H270" s="196">
        <v>10856.62</v>
      </c>
      <c r="I270" s="196">
        <v>0</v>
      </c>
    </row>
    <row r="271" spans="1:9" ht="12" customHeight="1">
      <c r="A271" s="195" t="s">
        <v>1552</v>
      </c>
      <c r="B271" s="195" t="s">
        <v>1063</v>
      </c>
      <c r="C271" s="195" t="s">
        <v>1178</v>
      </c>
      <c r="D271" s="195" t="s">
        <v>2173</v>
      </c>
      <c r="E271" s="196">
        <v>5743.6</v>
      </c>
      <c r="F271" s="196">
        <v>5315.150000000001</v>
      </c>
      <c r="G271" s="196">
        <v>5743.6</v>
      </c>
      <c r="H271" s="196">
        <v>5743.6</v>
      </c>
      <c r="I271" s="196">
        <v>0</v>
      </c>
    </row>
    <row r="272" spans="1:9" ht="12" customHeight="1">
      <c r="A272" s="195" t="s">
        <v>1553</v>
      </c>
      <c r="B272" s="195" t="s">
        <v>1064</v>
      </c>
      <c r="C272" s="195" t="s">
        <v>1178</v>
      </c>
      <c r="D272" s="195" t="s">
        <v>2174</v>
      </c>
      <c r="E272" s="196">
        <v>633.6</v>
      </c>
      <c r="F272" s="196">
        <v>0</v>
      </c>
      <c r="G272" s="196">
        <v>633.6</v>
      </c>
      <c r="H272" s="196">
        <v>633.6</v>
      </c>
      <c r="I272" s="196">
        <v>0</v>
      </c>
    </row>
    <row r="273" spans="1:9" ht="12" customHeight="1">
      <c r="A273" s="195" t="s">
        <v>1554</v>
      </c>
      <c r="B273" s="195" t="s">
        <v>2391</v>
      </c>
      <c r="C273" s="195" t="s">
        <v>1178</v>
      </c>
      <c r="D273" s="195" t="s">
        <v>2175</v>
      </c>
      <c r="E273" s="196">
        <v>29034.45</v>
      </c>
      <c r="F273" s="196">
        <v>31669.35</v>
      </c>
      <c r="G273" s="196">
        <v>29034.45</v>
      </c>
      <c r="H273" s="196">
        <v>34193.11</v>
      </c>
      <c r="I273" s="196">
        <v>-5158.66</v>
      </c>
    </row>
    <row r="274" spans="1:9" ht="12" customHeight="1">
      <c r="A274" s="195" t="s">
        <v>1555</v>
      </c>
      <c r="B274" s="195" t="s">
        <v>515</v>
      </c>
      <c r="C274" s="195" t="s">
        <v>1178</v>
      </c>
      <c r="D274" s="195" t="s">
        <v>2176</v>
      </c>
      <c r="E274" s="196">
        <v>66861.08</v>
      </c>
      <c r="F274" s="196">
        <v>67450.20999999999</v>
      </c>
      <c r="G274" s="196">
        <v>66861.08</v>
      </c>
      <c r="H274" s="196">
        <v>72513.92</v>
      </c>
      <c r="I274" s="196">
        <v>-5652.8399999999965</v>
      </c>
    </row>
    <row r="275" spans="1:9" ht="12" customHeight="1">
      <c r="A275" s="195" t="s">
        <v>1556</v>
      </c>
      <c r="B275" s="195" t="s">
        <v>516</v>
      </c>
      <c r="C275" s="195" t="s">
        <v>1178</v>
      </c>
      <c r="D275" s="195" t="s">
        <v>2177</v>
      </c>
      <c r="E275" s="196">
        <v>1009.35</v>
      </c>
      <c r="F275" s="196">
        <v>0</v>
      </c>
      <c r="G275" s="196">
        <v>1009.35</v>
      </c>
      <c r="H275" s="196">
        <v>1009.35</v>
      </c>
      <c r="I275" s="196">
        <v>0</v>
      </c>
    </row>
    <row r="276" spans="1:9" ht="12" customHeight="1">
      <c r="A276" s="195" t="s">
        <v>1557</v>
      </c>
      <c r="B276" s="195" t="s">
        <v>517</v>
      </c>
      <c r="C276" s="195" t="s">
        <v>1178</v>
      </c>
      <c r="D276" s="195" t="s">
        <v>2178</v>
      </c>
      <c r="E276" s="196">
        <v>8952.37</v>
      </c>
      <c r="F276" s="196">
        <v>0</v>
      </c>
      <c r="G276" s="196">
        <v>8952.37</v>
      </c>
      <c r="H276" s="196">
        <v>8952.37</v>
      </c>
      <c r="I276" s="196">
        <v>0</v>
      </c>
    </row>
    <row r="277" spans="1:9" ht="12" customHeight="1">
      <c r="A277" s="195" t="s">
        <v>1558</v>
      </c>
      <c r="B277" s="195" t="s">
        <v>1108</v>
      </c>
      <c r="C277" s="195" t="s">
        <v>358</v>
      </c>
      <c r="D277" s="195" t="s">
        <v>358</v>
      </c>
      <c r="E277" s="196">
        <v>2701.84</v>
      </c>
      <c r="F277" s="196">
        <v>2999.34</v>
      </c>
      <c r="G277" s="196">
        <v>2701.84</v>
      </c>
      <c r="H277" s="196">
        <v>2999.34</v>
      </c>
      <c r="I277" s="196">
        <v>-297.5</v>
      </c>
    </row>
    <row r="278" spans="1:9" ht="12" customHeight="1">
      <c r="A278" s="195" t="s">
        <v>1559</v>
      </c>
      <c r="B278" s="195" t="s">
        <v>518</v>
      </c>
      <c r="C278" s="195" t="s">
        <v>358</v>
      </c>
      <c r="D278" s="195" t="s">
        <v>358</v>
      </c>
      <c r="E278" s="196">
        <v>8815.11</v>
      </c>
      <c r="F278" s="196">
        <v>8815.12</v>
      </c>
      <c r="G278" s="196">
        <v>8815.11</v>
      </c>
      <c r="H278" s="196">
        <v>8815.12</v>
      </c>
      <c r="I278" s="196">
        <v>-0.010000000000218279</v>
      </c>
    </row>
    <row r="279" spans="1:9" ht="12" customHeight="1">
      <c r="A279" s="195" t="s">
        <v>1560</v>
      </c>
      <c r="B279" s="195" t="s">
        <v>519</v>
      </c>
      <c r="C279" s="195" t="s">
        <v>1178</v>
      </c>
      <c r="D279" s="195" t="s">
        <v>2179</v>
      </c>
      <c r="E279" s="196">
        <v>197182.96</v>
      </c>
      <c r="F279" s="196">
        <v>213899.99000000002</v>
      </c>
      <c r="G279" s="196">
        <v>197182.96</v>
      </c>
      <c r="H279" s="196">
        <v>214114.67</v>
      </c>
      <c r="I279" s="196">
        <v>-16931.71000000002</v>
      </c>
    </row>
    <row r="280" spans="1:9" ht="12" customHeight="1">
      <c r="A280" s="195" t="s">
        <v>1561</v>
      </c>
      <c r="B280" s="195" t="s">
        <v>520</v>
      </c>
      <c r="C280" s="195" t="s">
        <v>2180</v>
      </c>
      <c r="D280" s="195" t="s">
        <v>2181</v>
      </c>
      <c r="E280" s="196">
        <v>20694.059999999998</v>
      </c>
      <c r="F280" s="196">
        <v>28336.810000000005</v>
      </c>
      <c r="G280" s="196">
        <v>20739.14</v>
      </c>
      <c r="H280" s="196">
        <v>43144.98</v>
      </c>
      <c r="I280" s="196">
        <v>-22405.840000000004</v>
      </c>
    </row>
    <row r="281" spans="1:9" ht="12" customHeight="1">
      <c r="A281" s="195" t="s">
        <v>1562</v>
      </c>
      <c r="B281" s="195" t="s">
        <v>1563</v>
      </c>
      <c r="C281" s="195" t="s">
        <v>1178</v>
      </c>
      <c r="D281" s="195" t="s">
        <v>2182</v>
      </c>
      <c r="E281" s="196">
        <v>1575.44</v>
      </c>
      <c r="F281" s="196">
        <v>324.44000000000005</v>
      </c>
      <c r="G281" s="196">
        <v>1575.44</v>
      </c>
      <c r="H281" s="196">
        <v>1576.94</v>
      </c>
      <c r="I281" s="196">
        <v>-1.5</v>
      </c>
    </row>
    <row r="282" spans="1:9" ht="12" customHeight="1">
      <c r="A282" s="195" t="s">
        <v>1564</v>
      </c>
      <c r="B282" s="195" t="s">
        <v>521</v>
      </c>
      <c r="C282" s="195" t="s">
        <v>2183</v>
      </c>
      <c r="D282" s="195" t="s">
        <v>2184</v>
      </c>
      <c r="E282" s="196">
        <v>394008.72</v>
      </c>
      <c r="F282" s="196">
        <v>374950.55</v>
      </c>
      <c r="G282" s="196">
        <v>498051.42</v>
      </c>
      <c r="H282" s="196">
        <v>498051.42</v>
      </c>
      <c r="I282" s="196">
        <v>0</v>
      </c>
    </row>
    <row r="283" spans="1:9" ht="12" customHeight="1">
      <c r="A283" s="195" t="s">
        <v>1565</v>
      </c>
      <c r="B283" s="195" t="s">
        <v>522</v>
      </c>
      <c r="C283" s="195" t="s">
        <v>1178</v>
      </c>
      <c r="D283" s="195" t="s">
        <v>2185</v>
      </c>
      <c r="E283" s="196">
        <v>7743.29</v>
      </c>
      <c r="F283" s="196">
        <v>343.1200000000008</v>
      </c>
      <c r="G283" s="196">
        <v>7743.29</v>
      </c>
      <c r="H283" s="196">
        <v>9152.42</v>
      </c>
      <c r="I283" s="196">
        <v>-1409.13</v>
      </c>
    </row>
    <row r="284" spans="1:9" ht="12" customHeight="1">
      <c r="A284" s="195" t="s">
        <v>1566</v>
      </c>
      <c r="B284" s="195" t="s">
        <v>523</v>
      </c>
      <c r="C284" s="195" t="s">
        <v>1178</v>
      </c>
      <c r="D284" s="195" t="s">
        <v>2186</v>
      </c>
      <c r="E284" s="196">
        <v>7061.01</v>
      </c>
      <c r="F284" s="196">
        <v>0</v>
      </c>
      <c r="G284" s="196">
        <v>7061.01</v>
      </c>
      <c r="H284" s="196">
        <v>9875.29</v>
      </c>
      <c r="I284" s="196">
        <v>-2814.2800000000007</v>
      </c>
    </row>
    <row r="285" spans="1:9" ht="12" customHeight="1">
      <c r="A285" s="195" t="s">
        <v>1567</v>
      </c>
      <c r="B285" s="195" t="s">
        <v>524</v>
      </c>
      <c r="C285" s="195" t="s">
        <v>1178</v>
      </c>
      <c r="D285" s="195" t="s">
        <v>2187</v>
      </c>
      <c r="E285" s="196">
        <v>2560.88</v>
      </c>
      <c r="F285" s="196">
        <v>1163.29</v>
      </c>
      <c r="G285" s="196">
        <v>2560.88</v>
      </c>
      <c r="H285" s="196">
        <v>2619.12</v>
      </c>
      <c r="I285" s="196">
        <v>-58.23999999999978</v>
      </c>
    </row>
    <row r="286" spans="1:9" ht="12" customHeight="1">
      <c r="A286" s="195" t="s">
        <v>1568</v>
      </c>
      <c r="B286" s="195" t="s">
        <v>525</v>
      </c>
      <c r="C286" s="195" t="s">
        <v>1178</v>
      </c>
      <c r="D286" s="195" t="s">
        <v>2188</v>
      </c>
      <c r="E286" s="196">
        <v>31240.2</v>
      </c>
      <c r="F286" s="196">
        <v>8613.799999999996</v>
      </c>
      <c r="G286" s="196">
        <v>31240.2</v>
      </c>
      <c r="H286" s="196">
        <v>38059.38</v>
      </c>
      <c r="I286" s="196">
        <v>-6819.179999999997</v>
      </c>
    </row>
    <row r="287" spans="1:9" ht="12" customHeight="1">
      <c r="A287" s="195" t="s">
        <v>1569</v>
      </c>
      <c r="B287" s="195" t="s">
        <v>526</v>
      </c>
      <c r="C287" s="195" t="s">
        <v>1178</v>
      </c>
      <c r="D287" s="195" t="s">
        <v>2189</v>
      </c>
      <c r="E287" s="196">
        <v>19917.11</v>
      </c>
      <c r="F287" s="196">
        <v>14940</v>
      </c>
      <c r="G287" s="196">
        <v>19917.11</v>
      </c>
      <c r="H287" s="196">
        <v>19917.11</v>
      </c>
      <c r="I287" s="196">
        <v>0</v>
      </c>
    </row>
    <row r="288" spans="1:9" ht="12" customHeight="1">
      <c r="A288" s="195" t="s">
        <v>1570</v>
      </c>
      <c r="B288" s="195" t="s">
        <v>527</v>
      </c>
      <c r="C288" s="195" t="s">
        <v>1178</v>
      </c>
      <c r="D288" s="195" t="s">
        <v>2190</v>
      </c>
      <c r="E288" s="196">
        <v>0</v>
      </c>
      <c r="F288" s="196">
        <v>0</v>
      </c>
      <c r="G288" s="196">
        <v>0</v>
      </c>
      <c r="H288" s="196">
        <v>920</v>
      </c>
      <c r="I288" s="196">
        <v>-920</v>
      </c>
    </row>
    <row r="289" spans="1:9" ht="12" customHeight="1">
      <c r="A289" s="195" t="s">
        <v>2363</v>
      </c>
      <c r="B289" s="195" t="s">
        <v>2364</v>
      </c>
      <c r="C289" s="195" t="s">
        <v>358</v>
      </c>
      <c r="D289" s="195" t="s">
        <v>358</v>
      </c>
      <c r="E289" s="196">
        <v>0</v>
      </c>
      <c r="F289" s="196">
        <v>0</v>
      </c>
      <c r="G289" s="196">
        <v>0</v>
      </c>
      <c r="H289" s="196">
        <v>0</v>
      </c>
      <c r="I289" s="196">
        <v>0</v>
      </c>
    </row>
    <row r="290" spans="1:9" ht="12" customHeight="1">
      <c r="A290" s="195" t="s">
        <v>1571</v>
      </c>
      <c r="B290" s="195" t="s">
        <v>528</v>
      </c>
      <c r="C290" s="195" t="s">
        <v>1178</v>
      </c>
      <c r="D290" s="195" t="s">
        <v>2191</v>
      </c>
      <c r="E290" s="196">
        <v>0</v>
      </c>
      <c r="F290" s="196">
        <v>10497.629999999997</v>
      </c>
      <c r="G290" s="196">
        <v>0</v>
      </c>
      <c r="H290" s="196">
        <v>75735.98</v>
      </c>
      <c r="I290" s="196">
        <v>-75735.98</v>
      </c>
    </row>
    <row r="291" spans="1:9" ht="12" customHeight="1">
      <c r="A291" s="195" t="s">
        <v>1572</v>
      </c>
      <c r="B291" s="195" t="s">
        <v>529</v>
      </c>
      <c r="C291" s="195" t="s">
        <v>1178</v>
      </c>
      <c r="D291" s="195" t="s">
        <v>2192</v>
      </c>
      <c r="E291" s="196">
        <v>24525.8</v>
      </c>
      <c r="F291" s="196">
        <v>80342.23999999999</v>
      </c>
      <c r="G291" s="196">
        <v>24525.8</v>
      </c>
      <c r="H291" s="196">
        <v>356954.87</v>
      </c>
      <c r="I291" s="196">
        <v>-332429.07</v>
      </c>
    </row>
    <row r="292" spans="1:9" ht="12" customHeight="1">
      <c r="A292" s="195" t="s">
        <v>1573</v>
      </c>
      <c r="B292" s="195" t="s">
        <v>530</v>
      </c>
      <c r="C292" s="195" t="s">
        <v>1178</v>
      </c>
      <c r="D292" s="195" t="s">
        <v>2193</v>
      </c>
      <c r="E292" s="196">
        <v>6302.4</v>
      </c>
      <c r="F292" s="196">
        <v>4187.560000000005</v>
      </c>
      <c r="G292" s="196">
        <v>6302.4</v>
      </c>
      <c r="H292" s="196">
        <v>37269.37</v>
      </c>
      <c r="I292" s="196">
        <v>-30966.97</v>
      </c>
    </row>
    <row r="293" spans="1:9" ht="12" customHeight="1">
      <c r="A293" s="195" t="s">
        <v>1574</v>
      </c>
      <c r="B293" s="195" t="s">
        <v>531</v>
      </c>
      <c r="C293" s="195" t="s">
        <v>1178</v>
      </c>
      <c r="D293" s="195" t="s">
        <v>2194</v>
      </c>
      <c r="E293" s="196">
        <v>0</v>
      </c>
      <c r="F293" s="196">
        <v>682.8299999999999</v>
      </c>
      <c r="G293" s="196">
        <v>0</v>
      </c>
      <c r="H293" s="196">
        <v>4128.66</v>
      </c>
      <c r="I293" s="196">
        <v>-4128.66</v>
      </c>
    </row>
    <row r="294" spans="1:9" ht="12" customHeight="1">
      <c r="A294" s="195" t="s">
        <v>1575</v>
      </c>
      <c r="B294" s="195" t="s">
        <v>532</v>
      </c>
      <c r="C294" s="195" t="s">
        <v>1178</v>
      </c>
      <c r="D294" s="195" t="s">
        <v>2195</v>
      </c>
      <c r="E294" s="196">
        <v>700.27</v>
      </c>
      <c r="F294" s="196">
        <v>560.4000000000001</v>
      </c>
      <c r="G294" s="196">
        <v>700.27</v>
      </c>
      <c r="H294" s="196">
        <v>3316.57</v>
      </c>
      <c r="I294" s="196">
        <v>-2616.3</v>
      </c>
    </row>
    <row r="295" spans="1:9" ht="12" customHeight="1">
      <c r="A295" s="195" t="s">
        <v>1576</v>
      </c>
      <c r="B295" s="195" t="s">
        <v>533</v>
      </c>
      <c r="C295" s="195" t="s">
        <v>1178</v>
      </c>
      <c r="D295" s="195" t="s">
        <v>1577</v>
      </c>
      <c r="E295" s="196">
        <v>0</v>
      </c>
      <c r="F295" s="196">
        <v>0</v>
      </c>
      <c r="G295" s="196">
        <v>0</v>
      </c>
      <c r="H295" s="196">
        <v>3067.98</v>
      </c>
      <c r="I295" s="196">
        <v>-3067.98</v>
      </c>
    </row>
    <row r="296" spans="1:9" ht="12" customHeight="1">
      <c r="A296" s="195" t="s">
        <v>1578</v>
      </c>
      <c r="B296" s="195" t="s">
        <v>534</v>
      </c>
      <c r="C296" s="195" t="s">
        <v>1178</v>
      </c>
      <c r="D296" s="195" t="s">
        <v>2196</v>
      </c>
      <c r="E296" s="196">
        <v>0</v>
      </c>
      <c r="F296" s="196">
        <v>2433.4900000000016</v>
      </c>
      <c r="G296" s="196">
        <v>0</v>
      </c>
      <c r="H296" s="196">
        <v>33537.01</v>
      </c>
      <c r="I296" s="196">
        <v>-33537.01</v>
      </c>
    </row>
    <row r="297" spans="1:9" ht="12" customHeight="1">
      <c r="A297" s="195" t="s">
        <v>1579</v>
      </c>
      <c r="B297" s="195" t="s">
        <v>535</v>
      </c>
      <c r="C297" s="195" t="s">
        <v>1178</v>
      </c>
      <c r="D297" s="195" t="s">
        <v>2197</v>
      </c>
      <c r="E297" s="196">
        <v>0</v>
      </c>
      <c r="F297" s="196">
        <v>555.6099999999997</v>
      </c>
      <c r="G297" s="196">
        <v>0</v>
      </c>
      <c r="H297" s="196">
        <v>4044.24</v>
      </c>
      <c r="I297" s="196">
        <v>-4044.24</v>
      </c>
    </row>
    <row r="298" spans="1:9" ht="12" customHeight="1">
      <c r="A298" s="195" t="s">
        <v>1580</v>
      </c>
      <c r="B298" s="195" t="s">
        <v>2486</v>
      </c>
      <c r="C298" s="195" t="s">
        <v>1178</v>
      </c>
      <c r="D298" s="195" t="s">
        <v>2198</v>
      </c>
      <c r="E298" s="196">
        <v>0</v>
      </c>
      <c r="F298" s="196">
        <v>151.44000000000005</v>
      </c>
      <c r="G298" s="196">
        <v>0</v>
      </c>
      <c r="H298" s="196">
        <v>1761.88</v>
      </c>
      <c r="I298" s="196">
        <v>-1761.88</v>
      </c>
    </row>
    <row r="299" spans="1:9" ht="12" customHeight="1">
      <c r="A299" s="195" t="s">
        <v>1581</v>
      </c>
      <c r="B299" s="195" t="s">
        <v>536</v>
      </c>
      <c r="C299" s="195" t="s">
        <v>1178</v>
      </c>
      <c r="D299" s="195" t="s">
        <v>2199</v>
      </c>
      <c r="E299" s="196">
        <v>0</v>
      </c>
      <c r="F299" s="196">
        <v>242.3800000000001</v>
      </c>
      <c r="G299" s="196">
        <v>0</v>
      </c>
      <c r="H299" s="196">
        <v>4034.62</v>
      </c>
      <c r="I299" s="196">
        <v>-4034.62</v>
      </c>
    </row>
    <row r="300" spans="1:9" ht="12" customHeight="1">
      <c r="A300" s="195" t="s">
        <v>1582</v>
      </c>
      <c r="B300" s="195" t="s">
        <v>537</v>
      </c>
      <c r="C300" s="195" t="s">
        <v>1178</v>
      </c>
      <c r="D300" s="195" t="s">
        <v>2200</v>
      </c>
      <c r="E300" s="196">
        <v>0</v>
      </c>
      <c r="F300" s="196">
        <v>1.8400000000000034</v>
      </c>
      <c r="G300" s="196">
        <v>0</v>
      </c>
      <c r="H300" s="196">
        <v>227.75</v>
      </c>
      <c r="I300" s="196">
        <v>-227.75</v>
      </c>
    </row>
    <row r="301" spans="1:9" ht="12" customHeight="1">
      <c r="A301" s="195" t="s">
        <v>1583</v>
      </c>
      <c r="B301" s="195" t="s">
        <v>1109</v>
      </c>
      <c r="C301" s="195" t="s">
        <v>1178</v>
      </c>
      <c r="D301" s="195" t="s">
        <v>2201</v>
      </c>
      <c r="E301" s="196">
        <v>0</v>
      </c>
      <c r="F301" s="196">
        <v>767.7900000000001</v>
      </c>
      <c r="G301" s="196">
        <v>0</v>
      </c>
      <c r="H301" s="196">
        <v>1524.42</v>
      </c>
      <c r="I301" s="196">
        <v>-1524.42</v>
      </c>
    </row>
    <row r="302" spans="1:9" ht="12" customHeight="1">
      <c r="A302" s="167" t="s">
        <v>1584</v>
      </c>
      <c r="B302" s="167" t="s">
        <v>538</v>
      </c>
      <c r="C302" s="167" t="s">
        <v>2202</v>
      </c>
      <c r="D302" s="167" t="s">
        <v>1178</v>
      </c>
      <c r="E302" s="168">
        <v>5331.200000000001</v>
      </c>
      <c r="F302" s="168">
        <v>5331.2</v>
      </c>
      <c r="G302" s="168">
        <v>5756.39</v>
      </c>
      <c r="H302" s="168">
        <v>5331.2</v>
      </c>
      <c r="I302" s="168">
        <v>425.1900000000005</v>
      </c>
    </row>
    <row r="303" spans="1:9" ht="12" customHeight="1">
      <c r="A303" s="167" t="s">
        <v>1585</v>
      </c>
      <c r="B303" s="167" t="s">
        <v>539</v>
      </c>
      <c r="C303" s="167" t="s">
        <v>2203</v>
      </c>
      <c r="D303" s="167" t="s">
        <v>2204</v>
      </c>
      <c r="E303" s="168">
        <v>11706.39</v>
      </c>
      <c r="F303" s="168">
        <v>11947.56</v>
      </c>
      <c r="G303" s="168">
        <v>13457.51</v>
      </c>
      <c r="H303" s="168">
        <v>12121.75</v>
      </c>
      <c r="I303" s="168">
        <v>1335.7600000000002</v>
      </c>
    </row>
    <row r="304" spans="1:9" ht="12" customHeight="1">
      <c r="A304" s="167" t="s">
        <v>1586</v>
      </c>
      <c r="B304" s="167" t="s">
        <v>540</v>
      </c>
      <c r="C304" s="167" t="s">
        <v>2205</v>
      </c>
      <c r="D304" s="167" t="s">
        <v>1178</v>
      </c>
      <c r="E304" s="168">
        <v>21600</v>
      </c>
      <c r="F304" s="168">
        <v>22800</v>
      </c>
      <c r="G304" s="168">
        <v>25200</v>
      </c>
      <c r="H304" s="168">
        <v>22800</v>
      </c>
      <c r="I304" s="168">
        <v>2400</v>
      </c>
    </row>
    <row r="305" spans="1:9" ht="12" customHeight="1">
      <c r="A305" s="167" t="s">
        <v>1587</v>
      </c>
      <c r="B305" s="167" t="s">
        <v>541</v>
      </c>
      <c r="C305" s="167" t="s">
        <v>2206</v>
      </c>
      <c r="D305" s="167" t="s">
        <v>2207</v>
      </c>
      <c r="E305" s="168">
        <v>49598.4</v>
      </c>
      <c r="F305" s="168">
        <v>49644</v>
      </c>
      <c r="G305" s="168">
        <v>60360</v>
      </c>
      <c r="H305" s="168">
        <v>51868.8</v>
      </c>
      <c r="I305" s="168">
        <v>8491.199999999997</v>
      </c>
    </row>
    <row r="306" spans="1:9" ht="12" customHeight="1">
      <c r="A306" s="167" t="s">
        <v>1588</v>
      </c>
      <c r="B306" s="167" t="s">
        <v>542</v>
      </c>
      <c r="C306" s="167" t="s">
        <v>2208</v>
      </c>
      <c r="D306" s="167" t="s">
        <v>1178</v>
      </c>
      <c r="E306" s="168">
        <v>107.10000000000001</v>
      </c>
      <c r="F306" s="168">
        <v>80.1</v>
      </c>
      <c r="G306" s="168">
        <v>147.99</v>
      </c>
      <c r="H306" s="168">
        <v>80.1</v>
      </c>
      <c r="I306" s="168">
        <v>67.89000000000001</v>
      </c>
    </row>
    <row r="307" spans="1:9" ht="12" customHeight="1">
      <c r="A307" s="167" t="s">
        <v>1589</v>
      </c>
      <c r="B307" s="167" t="s">
        <v>543</v>
      </c>
      <c r="C307" s="167" t="s">
        <v>2209</v>
      </c>
      <c r="D307" s="167" t="s">
        <v>2210</v>
      </c>
      <c r="E307" s="168">
        <v>208.6</v>
      </c>
      <c r="F307" s="168">
        <v>170.22</v>
      </c>
      <c r="G307" s="168">
        <v>371.14</v>
      </c>
      <c r="H307" s="168">
        <v>186.54</v>
      </c>
      <c r="I307" s="168">
        <v>184.6</v>
      </c>
    </row>
    <row r="308" spans="1:9" ht="12" customHeight="1">
      <c r="A308" s="167" t="s">
        <v>1590</v>
      </c>
      <c r="B308" s="167" t="s">
        <v>544</v>
      </c>
      <c r="C308" s="167" t="s">
        <v>1591</v>
      </c>
      <c r="D308" s="167" t="s">
        <v>2211</v>
      </c>
      <c r="E308" s="168">
        <v>0</v>
      </c>
      <c r="F308" s="168">
        <v>0</v>
      </c>
      <c r="G308" s="168">
        <v>68.22</v>
      </c>
      <c r="H308" s="168">
        <v>30.87</v>
      </c>
      <c r="I308" s="168">
        <v>37.349999999999994</v>
      </c>
    </row>
    <row r="309" spans="1:9" ht="12" customHeight="1">
      <c r="A309" s="167" t="s">
        <v>1592</v>
      </c>
      <c r="B309" s="167" t="s">
        <v>545</v>
      </c>
      <c r="C309" s="167" t="s">
        <v>2212</v>
      </c>
      <c r="D309" s="167" t="s">
        <v>2213</v>
      </c>
      <c r="E309" s="168">
        <v>24.019999999999982</v>
      </c>
      <c r="F309" s="168">
        <v>36.050000000000004</v>
      </c>
      <c r="G309" s="168">
        <v>160.7</v>
      </c>
      <c r="H309" s="168">
        <v>84.7</v>
      </c>
      <c r="I309" s="168">
        <v>75.99999999999999</v>
      </c>
    </row>
    <row r="310" spans="1:9" ht="12" customHeight="1">
      <c r="A310" s="167" t="s">
        <v>1593</v>
      </c>
      <c r="B310" s="167" t="s">
        <v>546</v>
      </c>
      <c r="C310" s="167" t="s">
        <v>358</v>
      </c>
      <c r="D310" s="167" t="s">
        <v>358</v>
      </c>
      <c r="E310" s="168">
        <v>2.88</v>
      </c>
      <c r="F310" s="168">
        <v>2.88</v>
      </c>
      <c r="G310" s="168">
        <v>2.88</v>
      </c>
      <c r="H310" s="168">
        <v>2.88</v>
      </c>
      <c r="I310" s="168">
        <v>0</v>
      </c>
    </row>
    <row r="311" spans="1:9" ht="12" customHeight="1">
      <c r="A311" s="167" t="s">
        <v>1594</v>
      </c>
      <c r="B311" s="167" t="s">
        <v>547</v>
      </c>
      <c r="C311" s="167" t="s">
        <v>2214</v>
      </c>
      <c r="D311" s="167" t="s">
        <v>1618</v>
      </c>
      <c r="E311" s="168">
        <v>2.88</v>
      </c>
      <c r="F311" s="168">
        <v>3.16</v>
      </c>
      <c r="G311" s="168">
        <v>3.57</v>
      </c>
      <c r="H311" s="168">
        <v>3.22</v>
      </c>
      <c r="I311" s="168">
        <v>0.34999999999999964</v>
      </c>
    </row>
    <row r="312" spans="1:9" ht="12" customHeight="1">
      <c r="A312" s="167" t="s">
        <v>1595</v>
      </c>
      <c r="B312" s="167" t="s">
        <v>548</v>
      </c>
      <c r="C312" s="167" t="s">
        <v>2215</v>
      </c>
      <c r="D312" s="167" t="s">
        <v>1178</v>
      </c>
      <c r="E312" s="168">
        <v>190.39999999999998</v>
      </c>
      <c r="F312" s="168">
        <v>204.68</v>
      </c>
      <c r="G312" s="168">
        <v>285.4</v>
      </c>
      <c r="H312" s="168">
        <v>204.68</v>
      </c>
      <c r="I312" s="168">
        <v>80.71999999999997</v>
      </c>
    </row>
    <row r="313" spans="1:9" ht="12" customHeight="1">
      <c r="A313" s="167" t="s">
        <v>1596</v>
      </c>
      <c r="B313" s="167" t="s">
        <v>549</v>
      </c>
      <c r="C313" s="167" t="s">
        <v>2216</v>
      </c>
      <c r="D313" s="167" t="s">
        <v>2217</v>
      </c>
      <c r="E313" s="168">
        <v>458.80000000000007</v>
      </c>
      <c r="F313" s="168">
        <v>480.19</v>
      </c>
      <c r="G313" s="168">
        <v>721.45</v>
      </c>
      <c r="H313" s="168">
        <v>560.27</v>
      </c>
      <c r="I313" s="168">
        <v>161.18000000000006</v>
      </c>
    </row>
    <row r="314" spans="1:9" ht="12" customHeight="1">
      <c r="A314" s="167" t="s">
        <v>1597</v>
      </c>
      <c r="B314" s="167" t="s">
        <v>550</v>
      </c>
      <c r="C314" s="167" t="s">
        <v>358</v>
      </c>
      <c r="D314" s="167" t="s">
        <v>358</v>
      </c>
      <c r="E314" s="168">
        <v>0.22</v>
      </c>
      <c r="F314" s="168">
        <v>0.22</v>
      </c>
      <c r="G314" s="168">
        <v>0.22</v>
      </c>
      <c r="H314" s="168">
        <v>0.22</v>
      </c>
      <c r="I314" s="168">
        <v>0</v>
      </c>
    </row>
    <row r="315" spans="1:9" ht="12" customHeight="1">
      <c r="A315" s="167" t="s">
        <v>1598</v>
      </c>
      <c r="B315" s="167" t="s">
        <v>551</v>
      </c>
      <c r="C315" s="167" t="s">
        <v>2218</v>
      </c>
      <c r="D315" s="167" t="s">
        <v>1178</v>
      </c>
      <c r="E315" s="168">
        <v>0.22000000000000003</v>
      </c>
      <c r="F315" s="168">
        <v>0.42</v>
      </c>
      <c r="G315" s="168">
        <v>0.53</v>
      </c>
      <c r="H315" s="168">
        <v>0.42</v>
      </c>
      <c r="I315" s="168">
        <v>0.11000000000000004</v>
      </c>
    </row>
    <row r="316" spans="1:9" ht="12" customHeight="1">
      <c r="A316" s="167" t="s">
        <v>1599</v>
      </c>
      <c r="B316" s="167" t="s">
        <v>1110</v>
      </c>
      <c r="C316" s="167" t="s">
        <v>358</v>
      </c>
      <c r="D316" s="167" t="s">
        <v>358</v>
      </c>
      <c r="E316" s="168">
        <v>6.65</v>
      </c>
      <c r="F316" s="168">
        <v>6.65</v>
      </c>
      <c r="G316" s="168">
        <v>6.65</v>
      </c>
      <c r="H316" s="168">
        <v>6.65</v>
      </c>
      <c r="I316" s="168">
        <v>0</v>
      </c>
    </row>
    <row r="317" spans="1:9" ht="12" customHeight="1">
      <c r="A317" s="167" t="s">
        <v>1600</v>
      </c>
      <c r="B317" s="167" t="s">
        <v>1111</v>
      </c>
      <c r="C317" s="167" t="s">
        <v>2219</v>
      </c>
      <c r="D317" s="167" t="s">
        <v>1178</v>
      </c>
      <c r="E317" s="168">
        <v>6.6499999999999995</v>
      </c>
      <c r="F317" s="168">
        <v>6.64</v>
      </c>
      <c r="G317" s="168">
        <v>7.27</v>
      </c>
      <c r="H317" s="168">
        <v>6.64</v>
      </c>
      <c r="I317" s="168">
        <v>0.6299999999999999</v>
      </c>
    </row>
    <row r="318" spans="1:9" ht="12" customHeight="1">
      <c r="A318" s="167" t="s">
        <v>1601</v>
      </c>
      <c r="B318" s="167" t="s">
        <v>552</v>
      </c>
      <c r="C318" s="167" t="s">
        <v>358</v>
      </c>
      <c r="D318" s="167" t="s">
        <v>358</v>
      </c>
      <c r="E318" s="168">
        <v>0.11</v>
      </c>
      <c r="F318" s="168">
        <v>0.11</v>
      </c>
      <c r="G318" s="168">
        <v>0.11</v>
      </c>
      <c r="H318" s="168">
        <v>0.11</v>
      </c>
      <c r="I318" s="168">
        <v>0</v>
      </c>
    </row>
    <row r="319" spans="1:9" ht="12" customHeight="1">
      <c r="A319" s="167" t="s">
        <v>1602</v>
      </c>
      <c r="B319" s="167" t="s">
        <v>553</v>
      </c>
      <c r="C319" s="167" t="s">
        <v>2013</v>
      </c>
      <c r="D319" s="167" t="s">
        <v>1178</v>
      </c>
      <c r="E319" s="168">
        <v>0.10999999999999999</v>
      </c>
      <c r="F319" s="168">
        <v>0.05</v>
      </c>
      <c r="G319" s="168">
        <v>0.15</v>
      </c>
      <c r="H319" s="168">
        <v>0.05</v>
      </c>
      <c r="I319" s="168">
        <v>0.09999999999999999</v>
      </c>
    </row>
    <row r="320" spans="1:9" ht="12" customHeight="1">
      <c r="A320" s="167" t="s">
        <v>1604</v>
      </c>
      <c r="B320" s="167" t="s">
        <v>554</v>
      </c>
      <c r="C320" s="167" t="s">
        <v>358</v>
      </c>
      <c r="D320" s="167" t="s">
        <v>358</v>
      </c>
      <c r="E320" s="168">
        <v>8.95</v>
      </c>
      <c r="F320" s="168">
        <v>8.95</v>
      </c>
      <c r="G320" s="168">
        <v>8.95</v>
      </c>
      <c r="H320" s="168">
        <v>8.95</v>
      </c>
      <c r="I320" s="168">
        <v>0</v>
      </c>
    </row>
    <row r="321" spans="1:9" ht="12" customHeight="1">
      <c r="A321" s="167" t="s">
        <v>1605</v>
      </c>
      <c r="B321" s="167" t="s">
        <v>555</v>
      </c>
      <c r="C321" s="167" t="s">
        <v>2220</v>
      </c>
      <c r="D321" s="167" t="s">
        <v>1178</v>
      </c>
      <c r="E321" s="168">
        <v>8.95</v>
      </c>
      <c r="F321" s="168">
        <v>6.42</v>
      </c>
      <c r="G321" s="168">
        <v>14.48</v>
      </c>
      <c r="H321" s="168">
        <v>6.42</v>
      </c>
      <c r="I321" s="168">
        <v>8.06</v>
      </c>
    </row>
    <row r="322" spans="1:9" ht="12" customHeight="1">
      <c r="A322" s="167" t="s">
        <v>1606</v>
      </c>
      <c r="B322" s="167" t="s">
        <v>556</v>
      </c>
      <c r="C322" s="167" t="s">
        <v>1603</v>
      </c>
      <c r="D322" s="167" t="s">
        <v>1178</v>
      </c>
      <c r="E322" s="168">
        <v>0</v>
      </c>
      <c r="F322" s="168">
        <v>0</v>
      </c>
      <c r="G322" s="168">
        <v>0.02</v>
      </c>
      <c r="H322" s="168">
        <v>0</v>
      </c>
      <c r="I322" s="168">
        <v>0.02</v>
      </c>
    </row>
    <row r="323" spans="1:9" ht="12" customHeight="1">
      <c r="A323" s="167" t="s">
        <v>1607</v>
      </c>
      <c r="B323" s="167" t="s">
        <v>557</v>
      </c>
      <c r="C323" s="167" t="s">
        <v>1608</v>
      </c>
      <c r="D323" s="167" t="s">
        <v>1178</v>
      </c>
      <c r="E323" s="168">
        <v>0</v>
      </c>
      <c r="F323" s="168">
        <v>0</v>
      </c>
      <c r="G323" s="168">
        <v>145.07</v>
      </c>
      <c r="H323" s="168">
        <v>0</v>
      </c>
      <c r="I323" s="168">
        <v>145.07</v>
      </c>
    </row>
    <row r="324" spans="1:9" ht="12" customHeight="1">
      <c r="A324" s="167" t="s">
        <v>1609</v>
      </c>
      <c r="B324" s="167" t="s">
        <v>558</v>
      </c>
      <c r="C324" s="167" t="s">
        <v>1610</v>
      </c>
      <c r="D324" s="167" t="s">
        <v>1611</v>
      </c>
      <c r="E324" s="168">
        <v>0</v>
      </c>
      <c r="F324" s="168">
        <v>0</v>
      </c>
      <c r="G324" s="168">
        <v>36.28</v>
      </c>
      <c r="H324" s="168">
        <v>1.81</v>
      </c>
      <c r="I324" s="168">
        <v>34.47</v>
      </c>
    </row>
    <row r="325" spans="1:9" ht="12" customHeight="1">
      <c r="A325" s="167" t="s">
        <v>1612</v>
      </c>
      <c r="B325" s="167" t="s">
        <v>559</v>
      </c>
      <c r="C325" s="167" t="s">
        <v>358</v>
      </c>
      <c r="D325" s="167" t="s">
        <v>358</v>
      </c>
      <c r="E325" s="168">
        <v>0.55</v>
      </c>
      <c r="F325" s="168">
        <v>0.55</v>
      </c>
      <c r="G325" s="168">
        <v>0.55</v>
      </c>
      <c r="H325" s="168">
        <v>0.55</v>
      </c>
      <c r="I325" s="168">
        <v>0</v>
      </c>
    </row>
    <row r="326" spans="1:9" ht="12" customHeight="1">
      <c r="A326" s="167" t="s">
        <v>1613</v>
      </c>
      <c r="B326" s="167" t="s">
        <v>559</v>
      </c>
      <c r="C326" s="167" t="s">
        <v>2221</v>
      </c>
      <c r="D326" s="167" t="s">
        <v>1178</v>
      </c>
      <c r="E326" s="168">
        <v>0.55</v>
      </c>
      <c r="F326" s="168">
        <v>0.59</v>
      </c>
      <c r="G326" s="168">
        <v>0.63</v>
      </c>
      <c r="H326" s="168">
        <v>0.59</v>
      </c>
      <c r="I326" s="168">
        <v>0.040000000000000036</v>
      </c>
    </row>
    <row r="327" spans="1:9" ht="12" customHeight="1">
      <c r="A327" s="167" t="s">
        <v>1614</v>
      </c>
      <c r="B327" s="167" t="s">
        <v>560</v>
      </c>
      <c r="C327" s="167" t="s">
        <v>358</v>
      </c>
      <c r="D327" s="167" t="s">
        <v>358</v>
      </c>
      <c r="E327" s="168">
        <v>6.25</v>
      </c>
      <c r="F327" s="168">
        <v>6.25</v>
      </c>
      <c r="G327" s="168">
        <v>6.25</v>
      </c>
      <c r="H327" s="168">
        <v>6.25</v>
      </c>
      <c r="I327" s="168">
        <v>0</v>
      </c>
    </row>
    <row r="328" spans="1:9" ht="12" customHeight="1">
      <c r="A328" s="167" t="s">
        <v>1615</v>
      </c>
      <c r="B328" s="167" t="s">
        <v>561</v>
      </c>
      <c r="C328" s="167" t="s">
        <v>2222</v>
      </c>
      <c r="D328" s="167" t="s">
        <v>1178</v>
      </c>
      <c r="E328" s="168">
        <v>6.25</v>
      </c>
      <c r="F328" s="168">
        <v>6.41</v>
      </c>
      <c r="G328" s="168">
        <v>7.13</v>
      </c>
      <c r="H328" s="168">
        <v>6.41</v>
      </c>
      <c r="I328" s="168">
        <v>0.7199999999999998</v>
      </c>
    </row>
    <row r="329" spans="1:9" ht="12" customHeight="1">
      <c r="A329" s="167" t="s">
        <v>1616</v>
      </c>
      <c r="B329" s="167" t="s">
        <v>562</v>
      </c>
      <c r="C329" s="167" t="s">
        <v>358</v>
      </c>
      <c r="D329" s="167" t="s">
        <v>358</v>
      </c>
      <c r="E329" s="168">
        <v>3.24</v>
      </c>
      <c r="F329" s="168">
        <v>3.24</v>
      </c>
      <c r="G329" s="168">
        <v>3.24</v>
      </c>
      <c r="H329" s="168">
        <v>3.24</v>
      </c>
      <c r="I329" s="168">
        <v>0</v>
      </c>
    </row>
    <row r="330" spans="1:9" ht="12" customHeight="1">
      <c r="A330" s="167" t="s">
        <v>1617</v>
      </c>
      <c r="B330" s="167" t="s">
        <v>563</v>
      </c>
      <c r="C330" s="167" t="s">
        <v>2223</v>
      </c>
      <c r="D330" s="167" t="s">
        <v>1603</v>
      </c>
      <c r="E330" s="168">
        <v>3.2399999999999998</v>
      </c>
      <c r="F330" s="168">
        <v>3.11</v>
      </c>
      <c r="G330" s="168">
        <v>3.76</v>
      </c>
      <c r="H330" s="168">
        <v>3.13</v>
      </c>
      <c r="I330" s="168">
        <v>0.6299999999999999</v>
      </c>
    </row>
    <row r="331" spans="1:9" ht="12" customHeight="1">
      <c r="A331" s="167" t="s">
        <v>1619</v>
      </c>
      <c r="B331" s="167" t="s">
        <v>564</v>
      </c>
      <c r="C331" s="167" t="s">
        <v>2224</v>
      </c>
      <c r="D331" s="167" t="s">
        <v>1178</v>
      </c>
      <c r="E331" s="168">
        <v>1047.2</v>
      </c>
      <c r="F331" s="168">
        <v>1258.6</v>
      </c>
      <c r="G331" s="168">
        <v>1373.14</v>
      </c>
      <c r="H331" s="168">
        <v>1258.6</v>
      </c>
      <c r="I331" s="168">
        <v>114.54000000000019</v>
      </c>
    </row>
    <row r="332" spans="1:9" ht="12" customHeight="1">
      <c r="A332" s="167" t="s">
        <v>1620</v>
      </c>
      <c r="B332" s="167" t="s">
        <v>565</v>
      </c>
      <c r="C332" s="167" t="s">
        <v>2225</v>
      </c>
      <c r="D332" s="167" t="s">
        <v>2226</v>
      </c>
      <c r="E332" s="168">
        <v>2785.11</v>
      </c>
      <c r="F332" s="168">
        <v>2724.81</v>
      </c>
      <c r="G332" s="168">
        <v>3142.75</v>
      </c>
      <c r="H332" s="168">
        <v>2871.44</v>
      </c>
      <c r="I332" s="168">
        <v>271.30999999999995</v>
      </c>
    </row>
    <row r="333" spans="1:9" ht="12" customHeight="1">
      <c r="A333" s="167" t="s">
        <v>1621</v>
      </c>
      <c r="B333" s="167" t="s">
        <v>566</v>
      </c>
      <c r="C333" s="167" t="s">
        <v>1179</v>
      </c>
      <c r="D333" s="167" t="s">
        <v>1178</v>
      </c>
      <c r="E333" s="168">
        <v>0</v>
      </c>
      <c r="F333" s="168">
        <v>0</v>
      </c>
      <c r="G333" s="168">
        <v>0.01</v>
      </c>
      <c r="H333" s="168">
        <v>0</v>
      </c>
      <c r="I333" s="168">
        <v>0.01</v>
      </c>
    </row>
    <row r="334" spans="1:9" ht="12" customHeight="1">
      <c r="A334" s="179" t="s">
        <v>1622</v>
      </c>
      <c r="B334" s="179" t="s">
        <v>567</v>
      </c>
      <c r="C334" s="179" t="s">
        <v>358</v>
      </c>
      <c r="D334" s="179" t="s">
        <v>358</v>
      </c>
      <c r="E334" s="180">
        <v>11213.75</v>
      </c>
      <c r="F334" s="180">
        <v>0</v>
      </c>
      <c r="G334" s="180">
        <v>11213.75</v>
      </c>
      <c r="H334" s="180">
        <v>0</v>
      </c>
      <c r="I334" s="180">
        <v>11213.75</v>
      </c>
    </row>
    <row r="335" spans="1:9" ht="12" customHeight="1">
      <c r="A335" s="179" t="s">
        <v>1623</v>
      </c>
      <c r="B335" s="179" t="s">
        <v>568</v>
      </c>
      <c r="C335" s="179" t="s">
        <v>358</v>
      </c>
      <c r="D335" s="179" t="s">
        <v>358</v>
      </c>
      <c r="E335" s="180">
        <v>7209.5</v>
      </c>
      <c r="F335" s="180">
        <v>0</v>
      </c>
      <c r="G335" s="180">
        <v>7209.5</v>
      </c>
      <c r="H335" s="180">
        <v>0</v>
      </c>
      <c r="I335" s="180">
        <v>7209.5</v>
      </c>
    </row>
    <row r="336" spans="1:9" ht="12" customHeight="1">
      <c r="A336" s="179" t="s">
        <v>1624</v>
      </c>
      <c r="B336" s="179" t="s">
        <v>569</v>
      </c>
      <c r="C336" s="179" t="s">
        <v>358</v>
      </c>
      <c r="D336" s="179" t="s">
        <v>358</v>
      </c>
      <c r="E336" s="180">
        <v>181.87</v>
      </c>
      <c r="F336" s="180">
        <v>0</v>
      </c>
      <c r="G336" s="180">
        <v>181.87</v>
      </c>
      <c r="H336" s="180">
        <v>0</v>
      </c>
      <c r="I336" s="180">
        <v>181.87</v>
      </c>
    </row>
    <row r="337" spans="1:9" ht="12" customHeight="1">
      <c r="A337" s="179" t="s">
        <v>1625</v>
      </c>
      <c r="B337" s="179" t="s">
        <v>570</v>
      </c>
      <c r="C337" s="179" t="s">
        <v>358</v>
      </c>
      <c r="D337" s="179" t="s">
        <v>358</v>
      </c>
      <c r="E337" s="180">
        <v>164669.62</v>
      </c>
      <c r="F337" s="180">
        <v>0</v>
      </c>
      <c r="G337" s="180">
        <v>164669.62</v>
      </c>
      <c r="H337" s="180">
        <v>0</v>
      </c>
      <c r="I337" s="180">
        <v>164669.62</v>
      </c>
    </row>
    <row r="338" spans="1:9" ht="12" customHeight="1">
      <c r="A338" s="179" t="s">
        <v>1626</v>
      </c>
      <c r="B338" s="179" t="s">
        <v>1080</v>
      </c>
      <c r="C338" s="179" t="s">
        <v>358</v>
      </c>
      <c r="D338" s="179" t="s">
        <v>358</v>
      </c>
      <c r="E338" s="180">
        <v>31026.2</v>
      </c>
      <c r="F338" s="180">
        <v>0</v>
      </c>
      <c r="G338" s="180">
        <v>31026.2</v>
      </c>
      <c r="H338" s="180">
        <v>0</v>
      </c>
      <c r="I338" s="180">
        <v>31026.2</v>
      </c>
    </row>
    <row r="339" spans="1:9" ht="12" customHeight="1">
      <c r="A339" s="179" t="s">
        <v>1627</v>
      </c>
      <c r="B339" s="179" t="s">
        <v>1112</v>
      </c>
      <c r="C339" s="179" t="s">
        <v>358</v>
      </c>
      <c r="D339" s="179" t="s">
        <v>358</v>
      </c>
      <c r="E339" s="180">
        <v>10213.5</v>
      </c>
      <c r="F339" s="180">
        <v>0</v>
      </c>
      <c r="G339" s="180">
        <v>10213.5</v>
      </c>
      <c r="H339" s="180">
        <v>0</v>
      </c>
      <c r="I339" s="180">
        <v>10213.5</v>
      </c>
    </row>
    <row r="340" spans="1:9" ht="12" customHeight="1">
      <c r="A340" s="179" t="s">
        <v>2392</v>
      </c>
      <c r="B340" s="179" t="s">
        <v>2393</v>
      </c>
      <c r="C340" s="179" t="s">
        <v>358</v>
      </c>
      <c r="D340" s="179" t="s">
        <v>358</v>
      </c>
      <c r="E340" s="180">
        <v>1022</v>
      </c>
      <c r="F340" s="180">
        <v>0</v>
      </c>
      <c r="G340" s="180">
        <v>1022</v>
      </c>
      <c r="H340" s="180">
        <v>0</v>
      </c>
      <c r="I340" s="180">
        <v>1022</v>
      </c>
    </row>
    <row r="341" spans="1:9" ht="12" customHeight="1">
      <c r="A341" s="179" t="s">
        <v>2487</v>
      </c>
      <c r="B341" s="179" t="s">
        <v>2488</v>
      </c>
      <c r="C341" s="179" t="s">
        <v>358</v>
      </c>
      <c r="D341" s="179" t="s">
        <v>358</v>
      </c>
      <c r="E341" s="180">
        <v>669.67</v>
      </c>
      <c r="F341" s="180">
        <v>0</v>
      </c>
      <c r="G341" s="180">
        <v>669.67</v>
      </c>
      <c r="H341" s="180">
        <v>0</v>
      </c>
      <c r="I341" s="180">
        <v>669.67</v>
      </c>
    </row>
    <row r="342" spans="1:9" ht="12" customHeight="1">
      <c r="A342" s="179" t="s">
        <v>1628</v>
      </c>
      <c r="B342" s="179" t="s">
        <v>1113</v>
      </c>
      <c r="C342" s="179" t="s">
        <v>358</v>
      </c>
      <c r="D342" s="179" t="s">
        <v>358</v>
      </c>
      <c r="E342" s="180">
        <v>1424</v>
      </c>
      <c r="F342" s="180">
        <v>0</v>
      </c>
      <c r="G342" s="180">
        <v>1424</v>
      </c>
      <c r="H342" s="180">
        <v>0</v>
      </c>
      <c r="I342" s="180">
        <v>1424</v>
      </c>
    </row>
    <row r="343" spans="1:9" ht="12" customHeight="1">
      <c r="A343" s="179" t="s">
        <v>1629</v>
      </c>
      <c r="B343" s="179" t="s">
        <v>1630</v>
      </c>
      <c r="C343" s="179" t="s">
        <v>358</v>
      </c>
      <c r="D343" s="179" t="s">
        <v>358</v>
      </c>
      <c r="E343" s="180">
        <v>9507.75</v>
      </c>
      <c r="F343" s="180">
        <v>0</v>
      </c>
      <c r="G343" s="180">
        <v>9507.75</v>
      </c>
      <c r="H343" s="180">
        <v>0</v>
      </c>
      <c r="I343" s="180">
        <v>9507.75</v>
      </c>
    </row>
    <row r="344" spans="1:9" ht="12" customHeight="1">
      <c r="A344" s="179" t="s">
        <v>2394</v>
      </c>
      <c r="B344" s="179" t="s">
        <v>2395</v>
      </c>
      <c r="C344" s="179" t="s">
        <v>358</v>
      </c>
      <c r="D344" s="179" t="s">
        <v>358</v>
      </c>
      <c r="E344" s="180">
        <v>2619.47</v>
      </c>
      <c r="F344" s="180">
        <v>0</v>
      </c>
      <c r="G344" s="180">
        <v>2619.47</v>
      </c>
      <c r="H344" s="180">
        <v>0</v>
      </c>
      <c r="I344" s="180">
        <v>2619.47</v>
      </c>
    </row>
    <row r="345" spans="1:9" ht="12" customHeight="1">
      <c r="A345" s="179" t="s">
        <v>1631</v>
      </c>
      <c r="B345" s="179" t="s">
        <v>1632</v>
      </c>
      <c r="C345" s="179" t="s">
        <v>358</v>
      </c>
      <c r="D345" s="179" t="s">
        <v>358</v>
      </c>
      <c r="E345" s="180">
        <v>3068.13</v>
      </c>
      <c r="F345" s="180">
        <v>0</v>
      </c>
      <c r="G345" s="180">
        <v>3068.13</v>
      </c>
      <c r="H345" s="180">
        <v>0</v>
      </c>
      <c r="I345" s="180">
        <v>3068.13</v>
      </c>
    </row>
    <row r="346" spans="1:9" ht="12" customHeight="1">
      <c r="A346" s="179" t="s">
        <v>2396</v>
      </c>
      <c r="B346" s="179" t="s">
        <v>2397</v>
      </c>
      <c r="C346" s="179" t="s">
        <v>358</v>
      </c>
      <c r="D346" s="179" t="s">
        <v>358</v>
      </c>
      <c r="E346" s="180">
        <v>29317.73</v>
      </c>
      <c r="F346" s="180">
        <v>0</v>
      </c>
      <c r="G346" s="180">
        <v>29317.73</v>
      </c>
      <c r="H346" s="180">
        <v>0</v>
      </c>
      <c r="I346" s="180">
        <v>29317.73</v>
      </c>
    </row>
    <row r="347" spans="1:9" ht="12" customHeight="1">
      <c r="A347" s="179" t="s">
        <v>1633</v>
      </c>
      <c r="B347" s="179" t="s">
        <v>571</v>
      </c>
      <c r="C347" s="179" t="s">
        <v>358</v>
      </c>
      <c r="D347" s="179" t="s">
        <v>358</v>
      </c>
      <c r="E347" s="180">
        <v>13219.5</v>
      </c>
      <c r="F347" s="180">
        <v>0</v>
      </c>
      <c r="G347" s="180">
        <v>13219.5</v>
      </c>
      <c r="H347" s="180">
        <v>0</v>
      </c>
      <c r="I347" s="180">
        <v>13219.5</v>
      </c>
    </row>
    <row r="348" spans="1:9" ht="12" customHeight="1">
      <c r="A348" s="179" t="s">
        <v>1634</v>
      </c>
      <c r="B348" s="179" t="s">
        <v>2489</v>
      </c>
      <c r="C348" s="179" t="s">
        <v>358</v>
      </c>
      <c r="D348" s="179" t="s">
        <v>358</v>
      </c>
      <c r="E348" s="180">
        <v>137.5</v>
      </c>
      <c r="F348" s="180">
        <v>0</v>
      </c>
      <c r="G348" s="180">
        <v>137.5</v>
      </c>
      <c r="H348" s="180">
        <v>0</v>
      </c>
      <c r="I348" s="180">
        <v>137.5</v>
      </c>
    </row>
    <row r="349" spans="1:9" ht="12" customHeight="1">
      <c r="A349" s="179" t="s">
        <v>2398</v>
      </c>
      <c r="B349" s="179" t="s">
        <v>2399</v>
      </c>
      <c r="C349" s="179" t="s">
        <v>358</v>
      </c>
      <c r="D349" s="179" t="s">
        <v>358</v>
      </c>
      <c r="E349" s="180">
        <v>1420.71</v>
      </c>
      <c r="F349" s="180">
        <v>0</v>
      </c>
      <c r="G349" s="180">
        <v>1420.71</v>
      </c>
      <c r="H349" s="180">
        <v>0</v>
      </c>
      <c r="I349" s="180">
        <v>1420.71</v>
      </c>
    </row>
    <row r="350" spans="1:9" ht="12" customHeight="1">
      <c r="A350" s="179" t="s">
        <v>2400</v>
      </c>
      <c r="B350" s="179" t="s">
        <v>2401</v>
      </c>
      <c r="C350" s="179" t="s">
        <v>358</v>
      </c>
      <c r="D350" s="179" t="s">
        <v>358</v>
      </c>
      <c r="E350" s="180">
        <v>710</v>
      </c>
      <c r="F350" s="180">
        <v>0</v>
      </c>
      <c r="G350" s="180">
        <v>710</v>
      </c>
      <c r="H350" s="180">
        <v>0</v>
      </c>
      <c r="I350" s="180">
        <v>710</v>
      </c>
    </row>
    <row r="351" spans="1:9" ht="12" customHeight="1">
      <c r="A351" s="179" t="s">
        <v>1635</v>
      </c>
      <c r="B351" s="179" t="s">
        <v>572</v>
      </c>
      <c r="C351" s="179" t="s">
        <v>358</v>
      </c>
      <c r="D351" s="179" t="s">
        <v>358</v>
      </c>
      <c r="E351" s="180">
        <v>157555.41</v>
      </c>
      <c r="F351" s="180">
        <v>0</v>
      </c>
      <c r="G351" s="180">
        <v>157555.41</v>
      </c>
      <c r="H351" s="180">
        <v>0</v>
      </c>
      <c r="I351" s="180">
        <v>157555.41</v>
      </c>
    </row>
    <row r="352" spans="1:9" ht="12" customHeight="1">
      <c r="A352" s="179" t="s">
        <v>1636</v>
      </c>
      <c r="B352" s="179" t="s">
        <v>573</v>
      </c>
      <c r="C352" s="179" t="s">
        <v>358</v>
      </c>
      <c r="D352" s="179" t="s">
        <v>358</v>
      </c>
      <c r="E352" s="180">
        <v>2870.25</v>
      </c>
      <c r="F352" s="180">
        <v>0</v>
      </c>
      <c r="G352" s="180">
        <v>2870.25</v>
      </c>
      <c r="H352" s="180">
        <v>0</v>
      </c>
      <c r="I352" s="180">
        <v>2870.25</v>
      </c>
    </row>
    <row r="353" spans="1:9" ht="12" customHeight="1">
      <c r="A353" s="179" t="s">
        <v>1637</v>
      </c>
      <c r="B353" s="179" t="s">
        <v>574</v>
      </c>
      <c r="C353" s="179" t="s">
        <v>358</v>
      </c>
      <c r="D353" s="179" t="s">
        <v>358</v>
      </c>
      <c r="E353" s="180">
        <v>18305.02</v>
      </c>
      <c r="F353" s="180">
        <v>0</v>
      </c>
      <c r="G353" s="180">
        <v>18305.02</v>
      </c>
      <c r="H353" s="180">
        <v>0</v>
      </c>
      <c r="I353" s="180">
        <v>18305.02</v>
      </c>
    </row>
    <row r="354" spans="1:9" ht="12" customHeight="1">
      <c r="A354" s="179" t="s">
        <v>1638</v>
      </c>
      <c r="B354" s="179" t="s">
        <v>575</v>
      </c>
      <c r="C354" s="179" t="s">
        <v>358</v>
      </c>
      <c r="D354" s="179" t="s">
        <v>358</v>
      </c>
      <c r="E354" s="180">
        <v>18313.59</v>
      </c>
      <c r="F354" s="180">
        <v>0</v>
      </c>
      <c r="G354" s="180">
        <v>18313.59</v>
      </c>
      <c r="H354" s="180">
        <v>0</v>
      </c>
      <c r="I354" s="180">
        <v>18313.59</v>
      </c>
    </row>
    <row r="355" spans="1:9" ht="12" customHeight="1">
      <c r="A355" s="179" t="s">
        <v>1639</v>
      </c>
      <c r="B355" s="179" t="s">
        <v>576</v>
      </c>
      <c r="C355" s="179" t="s">
        <v>358</v>
      </c>
      <c r="D355" s="179" t="s">
        <v>358</v>
      </c>
      <c r="E355" s="180">
        <v>1561.11</v>
      </c>
      <c r="F355" s="180">
        <v>0</v>
      </c>
      <c r="G355" s="180">
        <v>1561.11</v>
      </c>
      <c r="H355" s="180">
        <v>0</v>
      </c>
      <c r="I355" s="180">
        <v>1561.11</v>
      </c>
    </row>
    <row r="356" spans="1:9" ht="12" customHeight="1">
      <c r="A356" s="179" t="s">
        <v>2490</v>
      </c>
      <c r="B356" s="179" t="s">
        <v>2491</v>
      </c>
      <c r="C356" s="179" t="s">
        <v>358</v>
      </c>
      <c r="D356" s="179" t="s">
        <v>358</v>
      </c>
      <c r="E356" s="180">
        <v>268.6</v>
      </c>
      <c r="F356" s="180">
        <v>0</v>
      </c>
      <c r="G356" s="180">
        <v>268.6</v>
      </c>
      <c r="H356" s="180">
        <v>0</v>
      </c>
      <c r="I356" s="180">
        <v>268.6</v>
      </c>
    </row>
    <row r="357" spans="1:9" ht="12" customHeight="1">
      <c r="A357" s="179" t="s">
        <v>2492</v>
      </c>
      <c r="B357" s="179" t="s">
        <v>2493</v>
      </c>
      <c r="C357" s="179" t="s">
        <v>358</v>
      </c>
      <c r="D357" s="179" t="s">
        <v>358</v>
      </c>
      <c r="E357" s="180">
        <v>3300</v>
      </c>
      <c r="F357" s="180">
        <v>0</v>
      </c>
      <c r="G357" s="180">
        <v>3300</v>
      </c>
      <c r="H357" s="180">
        <v>0</v>
      </c>
      <c r="I357" s="180">
        <v>3300</v>
      </c>
    </row>
    <row r="358" spans="1:9" ht="12" customHeight="1">
      <c r="A358" s="179" t="s">
        <v>1640</v>
      </c>
      <c r="B358" s="179" t="s">
        <v>577</v>
      </c>
      <c r="C358" s="179" t="s">
        <v>358</v>
      </c>
      <c r="D358" s="179" t="s">
        <v>358</v>
      </c>
      <c r="E358" s="180">
        <v>398501.95</v>
      </c>
      <c r="F358" s="180">
        <v>0</v>
      </c>
      <c r="G358" s="180">
        <v>398501.95</v>
      </c>
      <c r="H358" s="180">
        <v>0</v>
      </c>
      <c r="I358" s="180">
        <v>398501.95</v>
      </c>
    </row>
    <row r="359" spans="1:9" ht="12" customHeight="1">
      <c r="A359" s="179" t="s">
        <v>1641</v>
      </c>
      <c r="B359" s="179" t="s">
        <v>578</v>
      </c>
      <c r="C359" s="179" t="s">
        <v>358</v>
      </c>
      <c r="D359" s="179" t="s">
        <v>358</v>
      </c>
      <c r="E359" s="180">
        <v>31952.16</v>
      </c>
      <c r="F359" s="180">
        <v>0</v>
      </c>
      <c r="G359" s="180">
        <v>31952.16</v>
      </c>
      <c r="H359" s="180">
        <v>0</v>
      </c>
      <c r="I359" s="180">
        <v>31952.16</v>
      </c>
    </row>
    <row r="360" spans="1:9" ht="12" customHeight="1">
      <c r="A360" s="179" t="s">
        <v>1642</v>
      </c>
      <c r="B360" s="179" t="s">
        <v>579</v>
      </c>
      <c r="C360" s="179" t="s">
        <v>358</v>
      </c>
      <c r="D360" s="179" t="s">
        <v>358</v>
      </c>
      <c r="E360" s="180">
        <v>191056.59</v>
      </c>
      <c r="F360" s="180">
        <v>0</v>
      </c>
      <c r="G360" s="180">
        <v>191056.59</v>
      </c>
      <c r="H360" s="180">
        <v>0</v>
      </c>
      <c r="I360" s="180">
        <v>191056.59</v>
      </c>
    </row>
    <row r="361" spans="1:9" ht="12" customHeight="1">
      <c r="A361" s="179" t="s">
        <v>1643</v>
      </c>
      <c r="B361" s="179" t="s">
        <v>1114</v>
      </c>
      <c r="C361" s="179" t="s">
        <v>358</v>
      </c>
      <c r="D361" s="179" t="s">
        <v>358</v>
      </c>
      <c r="E361" s="180">
        <v>533.55</v>
      </c>
      <c r="F361" s="180">
        <v>0</v>
      </c>
      <c r="G361" s="180">
        <v>533.55</v>
      </c>
      <c r="H361" s="180">
        <v>0</v>
      </c>
      <c r="I361" s="180">
        <v>533.55</v>
      </c>
    </row>
    <row r="362" spans="1:9" ht="12" customHeight="1">
      <c r="A362" s="179" t="s">
        <v>1644</v>
      </c>
      <c r="B362" s="179" t="s">
        <v>580</v>
      </c>
      <c r="C362" s="179" t="s">
        <v>358</v>
      </c>
      <c r="D362" s="179" t="s">
        <v>358</v>
      </c>
      <c r="E362" s="180">
        <v>881729.8</v>
      </c>
      <c r="F362" s="180">
        <v>0</v>
      </c>
      <c r="G362" s="180">
        <v>881729.8</v>
      </c>
      <c r="H362" s="180">
        <v>0</v>
      </c>
      <c r="I362" s="180">
        <v>881729.8</v>
      </c>
    </row>
    <row r="363" spans="1:9" ht="12" customHeight="1">
      <c r="A363" s="179" t="s">
        <v>1645</v>
      </c>
      <c r="B363" s="179" t="s">
        <v>1146</v>
      </c>
      <c r="C363" s="179" t="s">
        <v>358</v>
      </c>
      <c r="D363" s="179" t="s">
        <v>358</v>
      </c>
      <c r="E363" s="180">
        <v>2923.69</v>
      </c>
      <c r="F363" s="180">
        <v>0</v>
      </c>
      <c r="G363" s="180">
        <v>2923.69</v>
      </c>
      <c r="H363" s="180">
        <v>0</v>
      </c>
      <c r="I363" s="180">
        <v>2923.69</v>
      </c>
    </row>
    <row r="364" spans="1:9" ht="12" customHeight="1">
      <c r="A364" s="179" t="s">
        <v>2494</v>
      </c>
      <c r="B364" s="179" t="s">
        <v>2495</v>
      </c>
      <c r="C364" s="179" t="s">
        <v>358</v>
      </c>
      <c r="D364" s="179" t="s">
        <v>358</v>
      </c>
      <c r="E364" s="180">
        <v>2263.9</v>
      </c>
      <c r="F364" s="180">
        <v>0</v>
      </c>
      <c r="G364" s="180">
        <v>2263.9</v>
      </c>
      <c r="H364" s="180">
        <v>0</v>
      </c>
      <c r="I364" s="180">
        <v>2263.9</v>
      </c>
    </row>
    <row r="365" spans="1:9" ht="12" customHeight="1">
      <c r="A365" s="179" t="s">
        <v>1646</v>
      </c>
      <c r="B365" s="179" t="s">
        <v>581</v>
      </c>
      <c r="C365" s="179" t="s">
        <v>358</v>
      </c>
      <c r="D365" s="179" t="s">
        <v>358</v>
      </c>
      <c r="E365" s="180">
        <v>123263.5</v>
      </c>
      <c r="F365" s="180">
        <v>0</v>
      </c>
      <c r="G365" s="180">
        <v>123263.5</v>
      </c>
      <c r="H365" s="180">
        <v>0</v>
      </c>
      <c r="I365" s="180">
        <v>123263.5</v>
      </c>
    </row>
    <row r="366" spans="1:9" ht="12" customHeight="1">
      <c r="A366" s="179" t="s">
        <v>2227</v>
      </c>
      <c r="B366" s="179" t="s">
        <v>2228</v>
      </c>
      <c r="C366" s="179" t="s">
        <v>358</v>
      </c>
      <c r="D366" s="179" t="s">
        <v>358</v>
      </c>
      <c r="E366" s="180">
        <v>2906.86</v>
      </c>
      <c r="F366" s="180">
        <v>0</v>
      </c>
      <c r="G366" s="180">
        <v>2906.86</v>
      </c>
      <c r="H366" s="180">
        <v>0</v>
      </c>
      <c r="I366" s="180">
        <v>2906.86</v>
      </c>
    </row>
    <row r="367" spans="1:9" ht="12" customHeight="1">
      <c r="A367" s="179" t="s">
        <v>1647</v>
      </c>
      <c r="B367" s="179" t="s">
        <v>582</v>
      </c>
      <c r="C367" s="179" t="s">
        <v>358</v>
      </c>
      <c r="D367" s="179" t="s">
        <v>358</v>
      </c>
      <c r="E367" s="180">
        <v>6456.59</v>
      </c>
      <c r="F367" s="180">
        <v>0</v>
      </c>
      <c r="G367" s="180">
        <v>6456.59</v>
      </c>
      <c r="H367" s="180">
        <v>0</v>
      </c>
      <c r="I367" s="180">
        <v>6456.59</v>
      </c>
    </row>
    <row r="368" spans="1:9" ht="12" customHeight="1">
      <c r="A368" s="179" t="s">
        <v>2496</v>
      </c>
      <c r="B368" s="179" t="s">
        <v>2497</v>
      </c>
      <c r="C368" s="179" t="s">
        <v>358</v>
      </c>
      <c r="D368" s="179" t="s">
        <v>358</v>
      </c>
      <c r="E368" s="180">
        <v>4000</v>
      </c>
      <c r="F368" s="180">
        <v>0</v>
      </c>
      <c r="G368" s="180">
        <v>4000</v>
      </c>
      <c r="H368" s="180">
        <v>0</v>
      </c>
      <c r="I368" s="180">
        <v>4000</v>
      </c>
    </row>
    <row r="369" spans="1:9" ht="12" customHeight="1">
      <c r="A369" s="179" t="s">
        <v>2402</v>
      </c>
      <c r="B369" s="179" t="s">
        <v>2403</v>
      </c>
      <c r="C369" s="179" t="s">
        <v>358</v>
      </c>
      <c r="D369" s="179" t="s">
        <v>358</v>
      </c>
      <c r="E369" s="180">
        <v>12187.5</v>
      </c>
      <c r="F369" s="180">
        <v>0</v>
      </c>
      <c r="G369" s="180">
        <v>12187.5</v>
      </c>
      <c r="H369" s="180">
        <v>0</v>
      </c>
      <c r="I369" s="180">
        <v>12187.5</v>
      </c>
    </row>
    <row r="370" spans="1:9" ht="12" customHeight="1">
      <c r="A370" s="179" t="s">
        <v>1648</v>
      </c>
      <c r="B370" s="179" t="s">
        <v>583</v>
      </c>
      <c r="C370" s="179" t="s">
        <v>358</v>
      </c>
      <c r="D370" s="179" t="s">
        <v>358</v>
      </c>
      <c r="E370" s="180">
        <v>6035.7</v>
      </c>
      <c r="F370" s="180">
        <v>0</v>
      </c>
      <c r="G370" s="180">
        <v>6035.7</v>
      </c>
      <c r="H370" s="180">
        <v>0</v>
      </c>
      <c r="I370" s="180">
        <v>6035.7</v>
      </c>
    </row>
    <row r="371" spans="1:9" ht="12" customHeight="1">
      <c r="A371" s="191" t="s">
        <v>1649</v>
      </c>
      <c r="B371" s="191" t="s">
        <v>1115</v>
      </c>
      <c r="C371" s="191" t="s">
        <v>358</v>
      </c>
      <c r="D371" s="191" t="s">
        <v>358</v>
      </c>
      <c r="E371" s="192">
        <v>0</v>
      </c>
      <c r="F371" s="192">
        <v>1999.78</v>
      </c>
      <c r="G371" s="192">
        <v>0</v>
      </c>
      <c r="H371" s="192">
        <v>1999.78</v>
      </c>
      <c r="I371" s="192">
        <v>-1999.78</v>
      </c>
    </row>
    <row r="372" spans="1:9" ht="12" customHeight="1">
      <c r="A372" s="191" t="s">
        <v>1650</v>
      </c>
      <c r="B372" s="191" t="s">
        <v>584</v>
      </c>
      <c r="C372" s="191" t="s">
        <v>358</v>
      </c>
      <c r="D372" s="191" t="s">
        <v>358</v>
      </c>
      <c r="E372" s="192">
        <v>0</v>
      </c>
      <c r="F372" s="192">
        <v>39960.54</v>
      </c>
      <c r="G372" s="192">
        <v>0</v>
      </c>
      <c r="H372" s="192">
        <v>39960.54</v>
      </c>
      <c r="I372" s="192">
        <v>-39960.54</v>
      </c>
    </row>
    <row r="373" spans="1:9" ht="12" customHeight="1">
      <c r="A373" s="191" t="s">
        <v>2404</v>
      </c>
      <c r="B373" s="191" t="s">
        <v>2405</v>
      </c>
      <c r="C373" s="191" t="s">
        <v>358</v>
      </c>
      <c r="D373" s="191" t="s">
        <v>358</v>
      </c>
      <c r="E373" s="192">
        <v>0</v>
      </c>
      <c r="F373" s="192">
        <v>1168.06</v>
      </c>
      <c r="G373" s="192">
        <v>0</v>
      </c>
      <c r="H373" s="192">
        <v>1168.06</v>
      </c>
      <c r="I373" s="192">
        <v>-1168.06</v>
      </c>
    </row>
    <row r="374" spans="1:9" ht="12" customHeight="1">
      <c r="A374" s="191" t="s">
        <v>1651</v>
      </c>
      <c r="B374" s="191" t="s">
        <v>585</v>
      </c>
      <c r="C374" s="191" t="s">
        <v>358</v>
      </c>
      <c r="D374" s="191" t="s">
        <v>358</v>
      </c>
      <c r="E374" s="192">
        <v>0</v>
      </c>
      <c r="F374" s="192">
        <v>5231.68</v>
      </c>
      <c r="G374" s="192">
        <v>0</v>
      </c>
      <c r="H374" s="192">
        <v>5231.68</v>
      </c>
      <c r="I374" s="192">
        <v>-5231.68</v>
      </c>
    </row>
    <row r="375" spans="1:9" ht="12" customHeight="1">
      <c r="A375" s="206" t="s">
        <v>1182</v>
      </c>
      <c r="B375" s="206" t="s">
        <v>1098</v>
      </c>
      <c r="C375" s="206" t="s">
        <v>358</v>
      </c>
      <c r="D375" s="206" t="s">
        <v>358</v>
      </c>
      <c r="E375" s="207">
        <v>34.95</v>
      </c>
      <c r="F375" s="207">
        <v>0</v>
      </c>
      <c r="G375" s="207">
        <v>34.95</v>
      </c>
      <c r="H375" s="207">
        <v>0</v>
      </c>
      <c r="I375" s="207">
        <v>34.95</v>
      </c>
    </row>
    <row r="376" spans="1:9" ht="12" customHeight="1">
      <c r="A376" s="206" t="s">
        <v>2229</v>
      </c>
      <c r="B376" s="206" t="s">
        <v>2230</v>
      </c>
      <c r="C376" s="206" t="s">
        <v>358</v>
      </c>
      <c r="D376" s="206" t="s">
        <v>358</v>
      </c>
      <c r="E376" s="207">
        <v>105920.03</v>
      </c>
      <c r="F376" s="207">
        <v>0</v>
      </c>
      <c r="G376" s="207">
        <v>105920.03</v>
      </c>
      <c r="H376" s="207">
        <v>0</v>
      </c>
      <c r="I376" s="207">
        <v>105920.03</v>
      </c>
    </row>
    <row r="377" spans="1:9" ht="12" customHeight="1">
      <c r="A377" s="206" t="s">
        <v>1912</v>
      </c>
      <c r="B377" s="206" t="s">
        <v>1913</v>
      </c>
      <c r="C377" s="206" t="s">
        <v>358</v>
      </c>
      <c r="D377" s="206" t="s">
        <v>358</v>
      </c>
      <c r="E377" s="207">
        <v>30</v>
      </c>
      <c r="F377" s="207">
        <v>0</v>
      </c>
      <c r="G377" s="207">
        <v>30</v>
      </c>
      <c r="H377" s="207">
        <v>0</v>
      </c>
      <c r="I377" s="207">
        <v>30</v>
      </c>
    </row>
    <row r="378" spans="1:9" ht="12" customHeight="1">
      <c r="A378" s="206" t="s">
        <v>2498</v>
      </c>
      <c r="B378" s="206" t="s">
        <v>2499</v>
      </c>
      <c r="C378" s="206" t="s">
        <v>358</v>
      </c>
      <c r="D378" s="206" t="s">
        <v>358</v>
      </c>
      <c r="E378" s="207">
        <v>714</v>
      </c>
      <c r="F378" s="207">
        <v>0</v>
      </c>
      <c r="G378" s="207">
        <v>714</v>
      </c>
      <c r="H378" s="207">
        <v>0</v>
      </c>
      <c r="I378" s="207">
        <v>714</v>
      </c>
    </row>
    <row r="379" spans="1:9" ht="12" customHeight="1">
      <c r="A379" s="206" t="s">
        <v>1183</v>
      </c>
      <c r="B379" s="206" t="s">
        <v>1099</v>
      </c>
      <c r="C379" s="206" t="s">
        <v>358</v>
      </c>
      <c r="D379" s="206" t="s">
        <v>358</v>
      </c>
      <c r="E379" s="207">
        <v>2093.55</v>
      </c>
      <c r="F379" s="207">
        <v>0</v>
      </c>
      <c r="G379" s="207">
        <v>2093.55</v>
      </c>
      <c r="H379" s="207">
        <v>0</v>
      </c>
      <c r="I379" s="207">
        <v>2093.55</v>
      </c>
    </row>
    <row r="380" spans="1:9" ht="12" customHeight="1">
      <c r="A380" s="206" t="s">
        <v>1184</v>
      </c>
      <c r="B380" s="206" t="s">
        <v>1100</v>
      </c>
      <c r="C380" s="206" t="s">
        <v>358</v>
      </c>
      <c r="D380" s="206" t="s">
        <v>358</v>
      </c>
      <c r="E380" s="207">
        <v>1716.8</v>
      </c>
      <c r="F380" s="207">
        <v>0</v>
      </c>
      <c r="G380" s="207">
        <v>1716.8</v>
      </c>
      <c r="H380" s="207">
        <v>0</v>
      </c>
      <c r="I380" s="207">
        <v>1716.8</v>
      </c>
    </row>
    <row r="381" spans="1:9" ht="12" customHeight="1">
      <c r="A381" s="179" t="s">
        <v>1652</v>
      </c>
      <c r="B381" s="179" t="s">
        <v>1653</v>
      </c>
      <c r="C381" s="179" t="s">
        <v>358</v>
      </c>
      <c r="D381" s="179" t="s">
        <v>358</v>
      </c>
      <c r="E381" s="180">
        <v>0</v>
      </c>
      <c r="F381" s="180">
        <v>25710.3</v>
      </c>
      <c r="G381" s="180">
        <v>0</v>
      </c>
      <c r="H381" s="180">
        <v>25710.3</v>
      </c>
      <c r="I381" s="180">
        <v>-25710.3</v>
      </c>
    </row>
    <row r="382" spans="1:9" ht="12" customHeight="1">
      <c r="A382" s="179" t="s">
        <v>2231</v>
      </c>
      <c r="B382" s="179" t="s">
        <v>2232</v>
      </c>
      <c r="C382" s="179" t="s">
        <v>358</v>
      </c>
      <c r="D382" s="179" t="s">
        <v>358</v>
      </c>
      <c r="E382" s="180">
        <v>0</v>
      </c>
      <c r="F382" s="180">
        <v>13701.6</v>
      </c>
      <c r="G382" s="180">
        <v>0</v>
      </c>
      <c r="H382" s="180">
        <v>13701.6</v>
      </c>
      <c r="I382" s="180">
        <v>-13701.6</v>
      </c>
    </row>
    <row r="383" spans="1:9" ht="12" customHeight="1">
      <c r="A383" s="179" t="s">
        <v>1654</v>
      </c>
      <c r="B383" s="179" t="s">
        <v>1081</v>
      </c>
      <c r="C383" s="179" t="s">
        <v>358</v>
      </c>
      <c r="D383" s="179" t="s">
        <v>358</v>
      </c>
      <c r="E383" s="180">
        <v>0</v>
      </c>
      <c r="F383" s="180">
        <v>4828.56</v>
      </c>
      <c r="G383" s="180">
        <v>0</v>
      </c>
      <c r="H383" s="180">
        <v>4828.56</v>
      </c>
      <c r="I383" s="180">
        <v>-4828.56</v>
      </c>
    </row>
    <row r="384" spans="1:9" ht="12" customHeight="1">
      <c r="A384" s="179" t="s">
        <v>2406</v>
      </c>
      <c r="B384" s="179" t="s">
        <v>2407</v>
      </c>
      <c r="C384" s="179" t="s">
        <v>358</v>
      </c>
      <c r="D384" s="179" t="s">
        <v>358</v>
      </c>
      <c r="E384" s="180">
        <v>0</v>
      </c>
      <c r="F384" s="180">
        <v>2095.58</v>
      </c>
      <c r="G384" s="180">
        <v>0</v>
      </c>
      <c r="H384" s="180">
        <v>2095.58</v>
      </c>
      <c r="I384" s="180">
        <v>-2095.58</v>
      </c>
    </row>
    <row r="385" spans="1:9" ht="12" customHeight="1">
      <c r="A385" s="179" t="s">
        <v>2233</v>
      </c>
      <c r="B385" s="179" t="s">
        <v>2234</v>
      </c>
      <c r="C385" s="179" t="s">
        <v>358</v>
      </c>
      <c r="D385" s="179" t="s">
        <v>358</v>
      </c>
      <c r="E385" s="180">
        <v>0</v>
      </c>
      <c r="F385" s="180">
        <v>50363.8</v>
      </c>
      <c r="G385" s="180">
        <v>0</v>
      </c>
      <c r="H385" s="180">
        <v>50363.8</v>
      </c>
      <c r="I385" s="180">
        <v>-50363.8</v>
      </c>
    </row>
    <row r="386" spans="1:9" ht="12" customHeight="1">
      <c r="A386" s="179" t="s">
        <v>2235</v>
      </c>
      <c r="B386" s="179" t="s">
        <v>2236</v>
      </c>
      <c r="C386" s="179" t="s">
        <v>358</v>
      </c>
      <c r="D386" s="179" t="s">
        <v>358</v>
      </c>
      <c r="E386" s="180">
        <v>0</v>
      </c>
      <c r="F386" s="180">
        <v>12065.62</v>
      </c>
      <c r="G386" s="180">
        <v>0</v>
      </c>
      <c r="H386" s="180">
        <v>12065.62</v>
      </c>
      <c r="I386" s="180">
        <v>-12065.62</v>
      </c>
    </row>
    <row r="387" spans="1:9" ht="12" customHeight="1">
      <c r="A387" s="179" t="s">
        <v>1655</v>
      </c>
      <c r="B387" s="179" t="s">
        <v>1147</v>
      </c>
      <c r="C387" s="179" t="s">
        <v>358</v>
      </c>
      <c r="D387" s="179" t="s">
        <v>358</v>
      </c>
      <c r="E387" s="180">
        <v>0</v>
      </c>
      <c r="F387" s="180">
        <v>110.4</v>
      </c>
      <c r="G387" s="180">
        <v>0</v>
      </c>
      <c r="H387" s="180">
        <v>110.4</v>
      </c>
      <c r="I387" s="180">
        <v>-110.4</v>
      </c>
    </row>
    <row r="388" spans="1:9" ht="12" customHeight="1">
      <c r="A388" s="179" t="s">
        <v>2237</v>
      </c>
      <c r="B388" s="179" t="s">
        <v>2238</v>
      </c>
      <c r="C388" s="179" t="s">
        <v>358</v>
      </c>
      <c r="D388" s="179" t="s">
        <v>358</v>
      </c>
      <c r="E388" s="180">
        <v>0</v>
      </c>
      <c r="F388" s="180">
        <v>941.17</v>
      </c>
      <c r="G388" s="180">
        <v>0</v>
      </c>
      <c r="H388" s="180">
        <v>941.17</v>
      </c>
      <c r="I388" s="180">
        <v>-941.17</v>
      </c>
    </row>
    <row r="389" spans="1:9" ht="12" customHeight="1">
      <c r="A389" s="179" t="s">
        <v>1656</v>
      </c>
      <c r="B389" s="179" t="s">
        <v>1116</v>
      </c>
      <c r="C389" s="179" t="s">
        <v>358</v>
      </c>
      <c r="D389" s="179" t="s">
        <v>358</v>
      </c>
      <c r="E389" s="180">
        <v>0</v>
      </c>
      <c r="F389" s="180">
        <v>1139.2</v>
      </c>
      <c r="G389" s="180">
        <v>0</v>
      </c>
      <c r="H389" s="180">
        <v>1139.2</v>
      </c>
      <c r="I389" s="180">
        <v>-1139.2</v>
      </c>
    </row>
    <row r="390" spans="1:9" ht="12" customHeight="1">
      <c r="A390" s="179" t="s">
        <v>2500</v>
      </c>
      <c r="B390" s="179" t="s">
        <v>2501</v>
      </c>
      <c r="C390" s="179" t="s">
        <v>358</v>
      </c>
      <c r="D390" s="179" t="s">
        <v>358</v>
      </c>
      <c r="E390" s="180">
        <v>0</v>
      </c>
      <c r="F390" s="180">
        <v>5949.43</v>
      </c>
      <c r="G390" s="180">
        <v>0</v>
      </c>
      <c r="H390" s="180">
        <v>5949.43</v>
      </c>
      <c r="I390" s="180">
        <v>-5949.43</v>
      </c>
    </row>
    <row r="391" spans="1:9" ht="12" customHeight="1">
      <c r="A391" s="195" t="s">
        <v>1185</v>
      </c>
      <c r="B391" s="195" t="s">
        <v>586</v>
      </c>
      <c r="C391" s="195" t="s">
        <v>358</v>
      </c>
      <c r="D391" s="195" t="s">
        <v>358</v>
      </c>
      <c r="E391" s="196">
        <v>0</v>
      </c>
      <c r="F391" s="196">
        <v>317617.15</v>
      </c>
      <c r="G391" s="196">
        <v>0</v>
      </c>
      <c r="H391" s="196">
        <v>317617.15</v>
      </c>
      <c r="I391" s="196">
        <v>-317617.15</v>
      </c>
    </row>
    <row r="392" spans="1:9" ht="12" customHeight="1">
      <c r="A392" s="195" t="s">
        <v>1186</v>
      </c>
      <c r="B392" s="195" t="s">
        <v>587</v>
      </c>
      <c r="C392" s="195" t="s">
        <v>358</v>
      </c>
      <c r="D392" s="195" t="s">
        <v>358</v>
      </c>
      <c r="E392" s="196">
        <v>424074.56</v>
      </c>
      <c r="F392" s="196">
        <v>0</v>
      </c>
      <c r="G392" s="196">
        <v>424074.56</v>
      </c>
      <c r="H392" s="196">
        <v>0</v>
      </c>
      <c r="I392" s="196">
        <v>424074.56</v>
      </c>
    </row>
    <row r="393" spans="1:9" ht="12" customHeight="1">
      <c r="A393" s="195" t="s">
        <v>1187</v>
      </c>
      <c r="B393" s="195" t="s">
        <v>2502</v>
      </c>
      <c r="C393" s="195" t="s">
        <v>358</v>
      </c>
      <c r="D393" s="195" t="s">
        <v>358</v>
      </c>
      <c r="E393" s="196">
        <v>0</v>
      </c>
      <c r="F393" s="196">
        <v>32.82</v>
      </c>
      <c r="G393" s="196">
        <v>0</v>
      </c>
      <c r="H393" s="196">
        <v>32.82</v>
      </c>
      <c r="I393" s="196">
        <v>-32.82</v>
      </c>
    </row>
    <row r="394" spans="1:9" ht="12" customHeight="1">
      <c r="A394" s="195" t="s">
        <v>2408</v>
      </c>
      <c r="B394" s="195" t="s">
        <v>2503</v>
      </c>
      <c r="C394" s="195" t="s">
        <v>358</v>
      </c>
      <c r="D394" s="195" t="s">
        <v>358</v>
      </c>
      <c r="E394" s="196">
        <v>550.36</v>
      </c>
      <c r="F394" s="196">
        <v>0</v>
      </c>
      <c r="G394" s="196">
        <v>550.36</v>
      </c>
      <c r="H394" s="196">
        <v>0</v>
      </c>
      <c r="I394" s="196">
        <v>550.36</v>
      </c>
    </row>
    <row r="395" spans="1:9" ht="12" customHeight="1">
      <c r="A395" s="195" t="s">
        <v>1188</v>
      </c>
      <c r="B395" s="195" t="s">
        <v>588</v>
      </c>
      <c r="C395" s="195" t="s">
        <v>358</v>
      </c>
      <c r="D395" s="195" t="s">
        <v>358</v>
      </c>
      <c r="E395" s="196">
        <v>0</v>
      </c>
      <c r="F395" s="196">
        <v>21120.92</v>
      </c>
      <c r="G395" s="196">
        <v>0</v>
      </c>
      <c r="H395" s="196">
        <v>21120.92</v>
      </c>
      <c r="I395" s="196">
        <v>-21120.92</v>
      </c>
    </row>
    <row r="396" spans="1:9" ht="12" customHeight="1">
      <c r="A396" s="195" t="s">
        <v>2239</v>
      </c>
      <c r="B396" s="195" t="s">
        <v>2240</v>
      </c>
      <c r="C396" s="195" t="s">
        <v>358</v>
      </c>
      <c r="D396" s="195" t="s">
        <v>358</v>
      </c>
      <c r="E396" s="196">
        <v>0</v>
      </c>
      <c r="F396" s="196">
        <v>14151.92</v>
      </c>
      <c r="G396" s="196">
        <v>0</v>
      </c>
      <c r="H396" s="196">
        <v>14151.92</v>
      </c>
      <c r="I396" s="196">
        <v>-14151.92</v>
      </c>
    </row>
    <row r="397" spans="1:9" ht="12" customHeight="1">
      <c r="A397" s="195" t="s">
        <v>2409</v>
      </c>
      <c r="B397" s="195" t="s">
        <v>1082</v>
      </c>
      <c r="C397" s="195" t="s">
        <v>358</v>
      </c>
      <c r="D397" s="195" t="s">
        <v>358</v>
      </c>
      <c r="E397" s="196">
        <v>0</v>
      </c>
      <c r="F397" s="196">
        <v>0</v>
      </c>
      <c r="G397" s="196">
        <v>0</v>
      </c>
      <c r="H397" s="196">
        <v>0</v>
      </c>
      <c r="I397" s="196">
        <v>0</v>
      </c>
    </row>
    <row r="398" spans="1:9" ht="12" customHeight="1">
      <c r="A398" s="195" t="s">
        <v>1189</v>
      </c>
      <c r="B398" s="195" t="s">
        <v>1083</v>
      </c>
      <c r="C398" s="195" t="s">
        <v>358</v>
      </c>
      <c r="D398" s="195" t="s">
        <v>358</v>
      </c>
      <c r="E398" s="196">
        <v>0</v>
      </c>
      <c r="F398" s="196">
        <v>35637.37</v>
      </c>
      <c r="G398" s="196">
        <v>0</v>
      </c>
      <c r="H398" s="196">
        <v>35637.37</v>
      </c>
      <c r="I398" s="196">
        <v>-35637.37</v>
      </c>
    </row>
    <row r="399" spans="1:9" ht="12" customHeight="1">
      <c r="A399" s="195" t="s">
        <v>1190</v>
      </c>
      <c r="B399" s="195" t="s">
        <v>1084</v>
      </c>
      <c r="C399" s="195" t="s">
        <v>358</v>
      </c>
      <c r="D399" s="195" t="s">
        <v>358</v>
      </c>
      <c r="E399" s="196">
        <v>1731.12</v>
      </c>
      <c r="F399" s="196">
        <v>0</v>
      </c>
      <c r="G399" s="196">
        <v>1731.12</v>
      </c>
      <c r="H399" s="196">
        <v>0</v>
      </c>
      <c r="I399" s="196">
        <v>1731.12</v>
      </c>
    </row>
    <row r="400" spans="1:9" ht="12" customHeight="1">
      <c r="A400" s="195" t="s">
        <v>1191</v>
      </c>
      <c r="B400" s="195" t="s">
        <v>589</v>
      </c>
      <c r="C400" s="195" t="s">
        <v>358</v>
      </c>
      <c r="D400" s="195" t="s">
        <v>358</v>
      </c>
      <c r="E400" s="196">
        <v>38129.42</v>
      </c>
      <c r="F400" s="196">
        <v>0</v>
      </c>
      <c r="G400" s="196">
        <v>38129.42</v>
      </c>
      <c r="H400" s="196">
        <v>0</v>
      </c>
      <c r="I400" s="196">
        <v>38129.42</v>
      </c>
    </row>
    <row r="401" spans="1:9" ht="12" customHeight="1">
      <c r="A401" s="195" t="s">
        <v>2504</v>
      </c>
      <c r="B401" s="195" t="s">
        <v>2505</v>
      </c>
      <c r="C401" s="195" t="s">
        <v>358</v>
      </c>
      <c r="D401" s="195" t="s">
        <v>358</v>
      </c>
      <c r="E401" s="196">
        <v>621.9</v>
      </c>
      <c r="F401" s="196">
        <v>0</v>
      </c>
      <c r="G401" s="196">
        <v>621.9</v>
      </c>
      <c r="H401" s="196">
        <v>0</v>
      </c>
      <c r="I401" s="196">
        <v>621.9</v>
      </c>
    </row>
    <row r="402" spans="1:9" ht="12" customHeight="1">
      <c r="A402" s="195" t="s">
        <v>1192</v>
      </c>
      <c r="B402" s="195" t="s">
        <v>590</v>
      </c>
      <c r="C402" s="195" t="s">
        <v>358</v>
      </c>
      <c r="D402" s="195" t="s">
        <v>358</v>
      </c>
      <c r="E402" s="196">
        <v>0</v>
      </c>
      <c r="F402" s="196">
        <v>67.52</v>
      </c>
      <c r="G402" s="196">
        <v>0</v>
      </c>
      <c r="H402" s="196">
        <v>67.52</v>
      </c>
      <c r="I402" s="196">
        <v>-67.52</v>
      </c>
    </row>
    <row r="403" spans="1:9" ht="12" customHeight="1">
      <c r="A403" s="195" t="s">
        <v>2410</v>
      </c>
      <c r="B403" s="195" t="s">
        <v>591</v>
      </c>
      <c r="C403" s="195" t="s">
        <v>358</v>
      </c>
      <c r="D403" s="195" t="s">
        <v>358</v>
      </c>
      <c r="E403" s="196">
        <v>418.27</v>
      </c>
      <c r="F403" s="196">
        <v>0</v>
      </c>
      <c r="G403" s="196">
        <v>418.27</v>
      </c>
      <c r="H403" s="196">
        <v>0</v>
      </c>
      <c r="I403" s="196">
        <v>418.27</v>
      </c>
    </row>
    <row r="404" spans="1:9" ht="12" customHeight="1">
      <c r="A404" s="195" t="s">
        <v>1193</v>
      </c>
      <c r="B404" s="195" t="s">
        <v>592</v>
      </c>
      <c r="C404" s="195" t="s">
        <v>358</v>
      </c>
      <c r="D404" s="195" t="s">
        <v>358</v>
      </c>
      <c r="E404" s="196">
        <v>0</v>
      </c>
      <c r="F404" s="196">
        <v>5069.3</v>
      </c>
      <c r="G404" s="196">
        <v>0</v>
      </c>
      <c r="H404" s="196">
        <v>5069.3</v>
      </c>
      <c r="I404" s="196">
        <v>-5069.3</v>
      </c>
    </row>
    <row r="405" spans="1:9" ht="12" customHeight="1">
      <c r="A405" s="195" t="s">
        <v>1194</v>
      </c>
      <c r="B405" s="195" t="s">
        <v>593</v>
      </c>
      <c r="C405" s="195" t="s">
        <v>358</v>
      </c>
      <c r="D405" s="195" t="s">
        <v>358</v>
      </c>
      <c r="E405" s="196">
        <v>11227.3</v>
      </c>
      <c r="F405" s="196">
        <v>0</v>
      </c>
      <c r="G405" s="196">
        <v>11227.3</v>
      </c>
      <c r="H405" s="196">
        <v>0</v>
      </c>
      <c r="I405" s="196">
        <v>11227.3</v>
      </c>
    </row>
    <row r="406" spans="1:9" ht="12" customHeight="1">
      <c r="A406" s="195" t="s">
        <v>1195</v>
      </c>
      <c r="B406" s="195" t="s">
        <v>594</v>
      </c>
      <c r="C406" s="195" t="s">
        <v>358</v>
      </c>
      <c r="D406" s="195" t="s">
        <v>358</v>
      </c>
      <c r="E406" s="196">
        <v>178958.43</v>
      </c>
      <c r="F406" s="196">
        <v>0</v>
      </c>
      <c r="G406" s="196">
        <v>178958.43</v>
      </c>
      <c r="H406" s="196">
        <v>0</v>
      </c>
      <c r="I406" s="196">
        <v>178958.43</v>
      </c>
    </row>
    <row r="407" spans="1:9" ht="12" customHeight="1">
      <c r="A407" s="195" t="s">
        <v>1196</v>
      </c>
      <c r="B407" s="195" t="s">
        <v>595</v>
      </c>
      <c r="C407" s="195" t="s">
        <v>358</v>
      </c>
      <c r="D407" s="195" t="s">
        <v>358</v>
      </c>
      <c r="E407" s="196">
        <v>5377</v>
      </c>
      <c r="F407" s="196">
        <v>0</v>
      </c>
      <c r="G407" s="196">
        <v>5377</v>
      </c>
      <c r="H407" s="196">
        <v>0</v>
      </c>
      <c r="I407" s="196">
        <v>5377</v>
      </c>
    </row>
    <row r="408" spans="1:9" ht="12" customHeight="1">
      <c r="A408" s="195" t="s">
        <v>1197</v>
      </c>
      <c r="B408" s="195" t="s">
        <v>596</v>
      </c>
      <c r="C408" s="195" t="s">
        <v>358</v>
      </c>
      <c r="D408" s="195" t="s">
        <v>358</v>
      </c>
      <c r="E408" s="196">
        <v>153697.75</v>
      </c>
      <c r="F408" s="196">
        <v>0</v>
      </c>
      <c r="G408" s="196">
        <v>153697.75</v>
      </c>
      <c r="H408" s="196">
        <v>0</v>
      </c>
      <c r="I408" s="196">
        <v>153697.75</v>
      </c>
    </row>
    <row r="409" spans="1:9" ht="12" customHeight="1">
      <c r="A409" s="195" t="s">
        <v>2241</v>
      </c>
      <c r="B409" s="195" t="s">
        <v>597</v>
      </c>
      <c r="C409" s="195" t="s">
        <v>358</v>
      </c>
      <c r="D409" s="195" t="s">
        <v>358</v>
      </c>
      <c r="E409" s="196">
        <v>2449.39</v>
      </c>
      <c r="F409" s="196">
        <v>0</v>
      </c>
      <c r="G409" s="196">
        <v>2449.39</v>
      </c>
      <c r="H409" s="196">
        <v>0</v>
      </c>
      <c r="I409" s="196">
        <v>2449.39</v>
      </c>
    </row>
    <row r="410" spans="1:9" ht="12" customHeight="1">
      <c r="A410" s="195" t="s">
        <v>1198</v>
      </c>
      <c r="B410" s="195" t="s">
        <v>598</v>
      </c>
      <c r="C410" s="195" t="s">
        <v>358</v>
      </c>
      <c r="D410" s="195" t="s">
        <v>358</v>
      </c>
      <c r="E410" s="196">
        <v>0</v>
      </c>
      <c r="F410" s="196">
        <v>7483.67</v>
      </c>
      <c r="G410" s="196">
        <v>0</v>
      </c>
      <c r="H410" s="196">
        <v>7483.67</v>
      </c>
      <c r="I410" s="196">
        <v>-7483.67</v>
      </c>
    </row>
    <row r="411" spans="1:9" ht="12" customHeight="1">
      <c r="A411" s="195" t="s">
        <v>1199</v>
      </c>
      <c r="B411" s="195" t="s">
        <v>599</v>
      </c>
      <c r="C411" s="195" t="s">
        <v>358</v>
      </c>
      <c r="D411" s="195" t="s">
        <v>358</v>
      </c>
      <c r="E411" s="196">
        <v>14184.12</v>
      </c>
      <c r="F411" s="196">
        <v>0</v>
      </c>
      <c r="G411" s="196">
        <v>14184.12</v>
      </c>
      <c r="H411" s="196">
        <v>0</v>
      </c>
      <c r="I411" s="196">
        <v>14184.12</v>
      </c>
    </row>
    <row r="412" spans="1:9" ht="12" customHeight="1">
      <c r="A412" s="195" t="s">
        <v>1200</v>
      </c>
      <c r="B412" s="195" t="s">
        <v>600</v>
      </c>
      <c r="C412" s="195" t="s">
        <v>358</v>
      </c>
      <c r="D412" s="195" t="s">
        <v>358</v>
      </c>
      <c r="E412" s="196">
        <v>8862.54</v>
      </c>
      <c r="F412" s="196">
        <v>0</v>
      </c>
      <c r="G412" s="196">
        <v>8862.54</v>
      </c>
      <c r="H412" s="196">
        <v>0</v>
      </c>
      <c r="I412" s="196">
        <v>8862.54</v>
      </c>
    </row>
    <row r="413" spans="1:9" ht="12" customHeight="1">
      <c r="A413" s="195" t="s">
        <v>1201</v>
      </c>
      <c r="B413" s="195" t="s">
        <v>601</v>
      </c>
      <c r="C413" s="195" t="s">
        <v>358</v>
      </c>
      <c r="D413" s="195" t="s">
        <v>358</v>
      </c>
      <c r="E413" s="196">
        <v>52705.73</v>
      </c>
      <c r="F413" s="196">
        <v>0</v>
      </c>
      <c r="G413" s="196">
        <v>52705.73</v>
      </c>
      <c r="H413" s="196">
        <v>0</v>
      </c>
      <c r="I413" s="196">
        <v>52705.73</v>
      </c>
    </row>
    <row r="414" spans="1:9" ht="12" customHeight="1">
      <c r="A414" s="195" t="s">
        <v>1202</v>
      </c>
      <c r="B414" s="195" t="s">
        <v>602</v>
      </c>
      <c r="C414" s="195" t="s">
        <v>358</v>
      </c>
      <c r="D414" s="195" t="s">
        <v>358</v>
      </c>
      <c r="E414" s="196">
        <v>0</v>
      </c>
      <c r="F414" s="196">
        <v>1629.57</v>
      </c>
      <c r="G414" s="196">
        <v>0</v>
      </c>
      <c r="H414" s="196">
        <v>1629.57</v>
      </c>
      <c r="I414" s="196">
        <v>-1629.57</v>
      </c>
    </row>
    <row r="415" spans="1:9" ht="12" customHeight="1">
      <c r="A415" s="195" t="s">
        <v>1203</v>
      </c>
      <c r="B415" s="195" t="s">
        <v>603</v>
      </c>
      <c r="C415" s="195" t="s">
        <v>358</v>
      </c>
      <c r="D415" s="195" t="s">
        <v>358</v>
      </c>
      <c r="E415" s="196">
        <v>222.51</v>
      </c>
      <c r="F415" s="196">
        <v>0</v>
      </c>
      <c r="G415" s="196">
        <v>222.51</v>
      </c>
      <c r="H415" s="196">
        <v>0</v>
      </c>
      <c r="I415" s="196">
        <v>222.51</v>
      </c>
    </row>
    <row r="416" spans="1:9" ht="12" customHeight="1">
      <c r="A416" s="195" t="s">
        <v>1204</v>
      </c>
      <c r="B416" s="195" t="s">
        <v>604</v>
      </c>
      <c r="C416" s="195" t="s">
        <v>358</v>
      </c>
      <c r="D416" s="195" t="s">
        <v>358</v>
      </c>
      <c r="E416" s="196">
        <v>0</v>
      </c>
      <c r="F416" s="196">
        <v>490.34</v>
      </c>
      <c r="G416" s="196">
        <v>0</v>
      </c>
      <c r="H416" s="196">
        <v>490.34</v>
      </c>
      <c r="I416" s="196">
        <v>-490.34</v>
      </c>
    </row>
    <row r="417" spans="1:9" ht="12" customHeight="1">
      <c r="A417" s="195" t="s">
        <v>1205</v>
      </c>
      <c r="B417" s="195" t="s">
        <v>605</v>
      </c>
      <c r="C417" s="195" t="s">
        <v>358</v>
      </c>
      <c r="D417" s="195" t="s">
        <v>358</v>
      </c>
      <c r="E417" s="196">
        <v>1693.45</v>
      </c>
      <c r="F417" s="196">
        <v>0</v>
      </c>
      <c r="G417" s="196">
        <v>1693.45</v>
      </c>
      <c r="H417" s="196">
        <v>0</v>
      </c>
      <c r="I417" s="196">
        <v>1693.45</v>
      </c>
    </row>
    <row r="418" spans="1:9" ht="12" customHeight="1">
      <c r="A418" s="195" t="s">
        <v>1206</v>
      </c>
      <c r="B418" s="195" t="s">
        <v>1117</v>
      </c>
      <c r="C418" s="195" t="s">
        <v>358</v>
      </c>
      <c r="D418" s="195" t="s">
        <v>358</v>
      </c>
      <c r="E418" s="196">
        <v>0</v>
      </c>
      <c r="F418" s="196">
        <v>47.5</v>
      </c>
      <c r="G418" s="196">
        <v>0</v>
      </c>
      <c r="H418" s="196">
        <v>47.5</v>
      </c>
      <c r="I418" s="196">
        <v>-47.5</v>
      </c>
    </row>
    <row r="419" spans="1:9" ht="12" customHeight="1">
      <c r="A419" s="195" t="s">
        <v>2242</v>
      </c>
      <c r="B419" s="195" t="s">
        <v>607</v>
      </c>
      <c r="C419" s="195" t="s">
        <v>358</v>
      </c>
      <c r="D419" s="195" t="s">
        <v>358</v>
      </c>
      <c r="E419" s="196">
        <v>0</v>
      </c>
      <c r="F419" s="196">
        <v>108615.48</v>
      </c>
      <c r="G419" s="196">
        <v>0</v>
      </c>
      <c r="H419" s="196">
        <v>108615.48</v>
      </c>
      <c r="I419" s="196">
        <v>-108615.48</v>
      </c>
    </row>
    <row r="420" spans="1:9" ht="12" customHeight="1">
      <c r="A420" s="195" t="s">
        <v>1207</v>
      </c>
      <c r="B420" s="195" t="s">
        <v>608</v>
      </c>
      <c r="C420" s="195" t="s">
        <v>358</v>
      </c>
      <c r="D420" s="195" t="s">
        <v>358</v>
      </c>
      <c r="E420" s="196">
        <v>0</v>
      </c>
      <c r="F420" s="196">
        <v>1125.64</v>
      </c>
      <c r="G420" s="196">
        <v>0</v>
      </c>
      <c r="H420" s="196">
        <v>1125.64</v>
      </c>
      <c r="I420" s="196">
        <v>-1125.64</v>
      </c>
    </row>
    <row r="421" spans="1:9" ht="12" customHeight="1">
      <c r="A421" s="195" t="s">
        <v>2365</v>
      </c>
      <c r="B421" s="195" t="s">
        <v>1065</v>
      </c>
      <c r="C421" s="195" t="s">
        <v>358</v>
      </c>
      <c r="D421" s="195" t="s">
        <v>358</v>
      </c>
      <c r="E421" s="196">
        <v>0</v>
      </c>
      <c r="F421" s="196">
        <v>0</v>
      </c>
      <c r="G421" s="196">
        <v>0</v>
      </c>
      <c r="H421" s="196">
        <v>0</v>
      </c>
      <c r="I421" s="196">
        <v>0</v>
      </c>
    </row>
    <row r="422" spans="1:9" ht="12" customHeight="1">
      <c r="A422" s="195" t="s">
        <v>1208</v>
      </c>
      <c r="B422" s="195" t="s">
        <v>609</v>
      </c>
      <c r="C422" s="195" t="s">
        <v>358</v>
      </c>
      <c r="D422" s="195" t="s">
        <v>358</v>
      </c>
      <c r="E422" s="196">
        <v>446.53</v>
      </c>
      <c r="F422" s="196">
        <v>0</v>
      </c>
      <c r="G422" s="196">
        <v>446.53</v>
      </c>
      <c r="H422" s="196">
        <v>0</v>
      </c>
      <c r="I422" s="196">
        <v>446.53</v>
      </c>
    </row>
    <row r="423" spans="1:9" ht="12" customHeight="1">
      <c r="A423" s="195" t="s">
        <v>1918</v>
      </c>
      <c r="B423" s="195" t="s">
        <v>610</v>
      </c>
      <c r="C423" s="195" t="s">
        <v>358</v>
      </c>
      <c r="D423" s="195" t="s">
        <v>358</v>
      </c>
      <c r="E423" s="196">
        <v>0</v>
      </c>
      <c r="F423" s="196">
        <v>0</v>
      </c>
      <c r="G423" s="196">
        <v>0</v>
      </c>
      <c r="H423" s="196">
        <v>0</v>
      </c>
      <c r="I423" s="196">
        <v>0</v>
      </c>
    </row>
    <row r="424" spans="1:9" ht="12" customHeight="1">
      <c r="A424" s="195" t="s">
        <v>1209</v>
      </c>
      <c r="B424" s="195" t="s">
        <v>611</v>
      </c>
      <c r="C424" s="195" t="s">
        <v>358</v>
      </c>
      <c r="D424" s="195" t="s">
        <v>358</v>
      </c>
      <c r="E424" s="196">
        <v>0</v>
      </c>
      <c r="F424" s="196">
        <v>1697.06</v>
      </c>
      <c r="G424" s="196">
        <v>0</v>
      </c>
      <c r="H424" s="196">
        <v>1697.06</v>
      </c>
      <c r="I424" s="196">
        <v>-1697.06</v>
      </c>
    </row>
    <row r="425" spans="1:9" ht="12" customHeight="1">
      <c r="A425" s="167" t="s">
        <v>1919</v>
      </c>
      <c r="B425" s="167" t="s">
        <v>1920</v>
      </c>
      <c r="C425" s="167" t="s">
        <v>358</v>
      </c>
      <c r="D425" s="167" t="s">
        <v>358</v>
      </c>
      <c r="E425" s="168">
        <v>0</v>
      </c>
      <c r="F425" s="168">
        <v>0</v>
      </c>
      <c r="G425" s="168">
        <v>0</v>
      </c>
      <c r="H425" s="168">
        <v>0</v>
      </c>
      <c r="I425" s="168">
        <v>0</v>
      </c>
    </row>
    <row r="426" spans="1:9" ht="12" customHeight="1">
      <c r="A426" s="167" t="s">
        <v>1921</v>
      </c>
      <c r="B426" s="167" t="s">
        <v>1922</v>
      </c>
      <c r="C426" s="167" t="s">
        <v>358</v>
      </c>
      <c r="D426" s="167" t="s">
        <v>358</v>
      </c>
      <c r="E426" s="168">
        <v>0</v>
      </c>
      <c r="F426" s="168">
        <v>11220</v>
      </c>
      <c r="G426" s="168">
        <v>0</v>
      </c>
      <c r="H426" s="168">
        <v>11220</v>
      </c>
      <c r="I426" s="168">
        <v>-11220</v>
      </c>
    </row>
    <row r="427" spans="1:9" ht="12" customHeight="1">
      <c r="A427" s="167" t="s">
        <v>2462</v>
      </c>
      <c r="B427" s="167" t="s">
        <v>2463</v>
      </c>
      <c r="C427" s="167" t="s">
        <v>358</v>
      </c>
      <c r="D427" s="167" t="s">
        <v>358</v>
      </c>
      <c r="E427" s="168">
        <v>0</v>
      </c>
      <c r="F427" s="168">
        <v>304</v>
      </c>
      <c r="G427" s="168">
        <v>0</v>
      </c>
      <c r="H427" s="168">
        <v>304</v>
      </c>
      <c r="I427" s="168">
        <v>-304</v>
      </c>
    </row>
    <row r="428" spans="1:9" ht="12" customHeight="1">
      <c r="A428" s="167" t="s">
        <v>1210</v>
      </c>
      <c r="B428" s="167" t="s">
        <v>612</v>
      </c>
      <c r="C428" s="167" t="s">
        <v>358</v>
      </c>
      <c r="D428" s="167" t="s">
        <v>358</v>
      </c>
      <c r="E428" s="168">
        <v>47808</v>
      </c>
      <c r="F428" s="168">
        <v>0</v>
      </c>
      <c r="G428" s="168">
        <v>47808</v>
      </c>
      <c r="H428" s="168">
        <v>0</v>
      </c>
      <c r="I428" s="168">
        <v>47808</v>
      </c>
    </row>
    <row r="429" spans="1:9" ht="12" customHeight="1">
      <c r="A429" s="167" t="s">
        <v>2506</v>
      </c>
      <c r="B429" s="167" t="s">
        <v>2507</v>
      </c>
      <c r="C429" s="167" t="s">
        <v>358</v>
      </c>
      <c r="D429" s="167" t="s">
        <v>358</v>
      </c>
      <c r="E429" s="168">
        <v>0</v>
      </c>
      <c r="F429" s="168">
        <v>7267</v>
      </c>
      <c r="G429" s="168">
        <v>0</v>
      </c>
      <c r="H429" s="168">
        <v>7267</v>
      </c>
      <c r="I429" s="168">
        <v>-7267</v>
      </c>
    </row>
    <row r="430" spans="1:9" ht="12" customHeight="1">
      <c r="A430" s="167" t="s">
        <v>1211</v>
      </c>
      <c r="B430" s="167" t="s">
        <v>1101</v>
      </c>
      <c r="C430" s="167" t="s">
        <v>358</v>
      </c>
      <c r="D430" s="167" t="s">
        <v>358</v>
      </c>
      <c r="E430" s="168">
        <v>0</v>
      </c>
      <c r="F430" s="168">
        <v>67111.25</v>
      </c>
      <c r="G430" s="168">
        <v>0</v>
      </c>
      <c r="H430" s="168">
        <v>67111.25</v>
      </c>
      <c r="I430" s="168">
        <v>-67111.25</v>
      </c>
    </row>
    <row r="431" spans="1:9" ht="12" customHeight="1">
      <c r="A431" s="167" t="s">
        <v>2508</v>
      </c>
      <c r="B431" s="167" t="s">
        <v>2509</v>
      </c>
      <c r="C431" s="167" t="s">
        <v>358</v>
      </c>
      <c r="D431" s="167" t="s">
        <v>358</v>
      </c>
      <c r="E431" s="168">
        <v>0</v>
      </c>
      <c r="F431" s="168">
        <v>3680.16</v>
      </c>
      <c r="G431" s="168">
        <v>0</v>
      </c>
      <c r="H431" s="168">
        <v>3680.16</v>
      </c>
      <c r="I431" s="168">
        <v>-3680.16</v>
      </c>
    </row>
    <row r="432" spans="1:9" ht="12" customHeight="1">
      <c r="A432" s="167" t="s">
        <v>1212</v>
      </c>
      <c r="B432" s="167" t="s">
        <v>1102</v>
      </c>
      <c r="C432" s="167" t="s">
        <v>358</v>
      </c>
      <c r="D432" s="167" t="s">
        <v>358</v>
      </c>
      <c r="E432" s="168">
        <v>0</v>
      </c>
      <c r="F432" s="168">
        <v>154214.94</v>
      </c>
      <c r="G432" s="168">
        <v>0</v>
      </c>
      <c r="H432" s="168">
        <v>154214.94</v>
      </c>
      <c r="I432" s="168">
        <v>-154214.94</v>
      </c>
    </row>
    <row r="433" spans="1:9" ht="12" customHeight="1">
      <c r="A433" s="167" t="s">
        <v>2464</v>
      </c>
      <c r="B433" s="167" t="s">
        <v>2465</v>
      </c>
      <c r="C433" s="167" t="s">
        <v>358</v>
      </c>
      <c r="D433" s="167" t="s">
        <v>358</v>
      </c>
      <c r="E433" s="168">
        <v>0</v>
      </c>
      <c r="F433" s="168">
        <v>2203.01</v>
      </c>
      <c r="G433" s="168">
        <v>0</v>
      </c>
      <c r="H433" s="168">
        <v>2203.01</v>
      </c>
      <c r="I433" s="168">
        <v>-2203.01</v>
      </c>
    </row>
    <row r="434" spans="1:9" ht="12" customHeight="1">
      <c r="A434" s="167" t="s">
        <v>1923</v>
      </c>
      <c r="B434" s="167" t="s">
        <v>1924</v>
      </c>
      <c r="C434" s="167" t="s">
        <v>358</v>
      </c>
      <c r="D434" s="167" t="s">
        <v>358</v>
      </c>
      <c r="E434" s="168">
        <v>400</v>
      </c>
      <c r="F434" s="168">
        <v>0</v>
      </c>
      <c r="G434" s="168">
        <v>400</v>
      </c>
      <c r="H434" s="168">
        <v>0</v>
      </c>
      <c r="I434" s="168">
        <v>400</v>
      </c>
    </row>
    <row r="435" spans="1:9" ht="12" customHeight="1">
      <c r="A435" s="185" t="s">
        <v>1213</v>
      </c>
      <c r="B435" s="185" t="s">
        <v>613</v>
      </c>
      <c r="C435" s="185" t="s">
        <v>358</v>
      </c>
      <c r="D435" s="185" t="s">
        <v>358</v>
      </c>
      <c r="E435" s="186">
        <v>1104634.17</v>
      </c>
      <c r="F435" s="186">
        <v>0</v>
      </c>
      <c r="G435" s="186">
        <v>1104634.17</v>
      </c>
      <c r="H435" s="186">
        <v>0</v>
      </c>
      <c r="I435" s="186">
        <v>1104634.17</v>
      </c>
    </row>
    <row r="436" spans="1:9" ht="12" customHeight="1">
      <c r="A436" s="185" t="s">
        <v>1214</v>
      </c>
      <c r="B436" s="185" t="s">
        <v>614</v>
      </c>
      <c r="C436" s="185" t="s">
        <v>358</v>
      </c>
      <c r="D436" s="185" t="s">
        <v>358</v>
      </c>
      <c r="E436" s="186">
        <v>0</v>
      </c>
      <c r="F436" s="186">
        <v>711528.64</v>
      </c>
      <c r="G436" s="186">
        <v>0</v>
      </c>
      <c r="H436" s="186">
        <v>711528.64</v>
      </c>
      <c r="I436" s="186">
        <v>-711528.64</v>
      </c>
    </row>
    <row r="437" spans="1:9" ht="12" customHeight="1">
      <c r="A437" s="185" t="s">
        <v>1215</v>
      </c>
      <c r="B437" s="185" t="s">
        <v>1051</v>
      </c>
      <c r="C437" s="185" t="s">
        <v>358</v>
      </c>
      <c r="D437" s="185" t="s">
        <v>358</v>
      </c>
      <c r="E437" s="186">
        <v>0</v>
      </c>
      <c r="F437" s="186">
        <v>0</v>
      </c>
      <c r="G437" s="186">
        <v>0</v>
      </c>
      <c r="H437" s="186">
        <v>0</v>
      </c>
      <c r="I437" s="186">
        <v>0</v>
      </c>
    </row>
    <row r="438" spans="1:9" ht="12" customHeight="1">
      <c r="A438" s="185" t="s">
        <v>1216</v>
      </c>
      <c r="B438" s="185" t="s">
        <v>1052</v>
      </c>
      <c r="C438" s="185" t="s">
        <v>358</v>
      </c>
      <c r="D438" s="185" t="s">
        <v>358</v>
      </c>
      <c r="E438" s="186">
        <v>0</v>
      </c>
      <c r="F438" s="186">
        <v>20541.29</v>
      </c>
      <c r="G438" s="186">
        <v>0</v>
      </c>
      <c r="H438" s="186">
        <v>20541.29</v>
      </c>
      <c r="I438" s="186">
        <v>-20541.29</v>
      </c>
    </row>
    <row r="439" spans="1:9" ht="12" customHeight="1">
      <c r="A439" s="185" t="s">
        <v>1217</v>
      </c>
      <c r="B439" s="185" t="s">
        <v>1118</v>
      </c>
      <c r="C439" s="185" t="s">
        <v>358</v>
      </c>
      <c r="D439" s="185" t="s">
        <v>358</v>
      </c>
      <c r="E439" s="186">
        <v>0</v>
      </c>
      <c r="F439" s="186">
        <v>0</v>
      </c>
      <c r="G439" s="186">
        <v>0</v>
      </c>
      <c r="H439" s="186">
        <v>0</v>
      </c>
      <c r="I439" s="186">
        <v>0</v>
      </c>
    </row>
    <row r="440" spans="1:9" ht="12" customHeight="1">
      <c r="A440" s="185" t="s">
        <v>1218</v>
      </c>
      <c r="B440" s="185" t="s">
        <v>1119</v>
      </c>
      <c r="C440" s="185" t="s">
        <v>358</v>
      </c>
      <c r="D440" s="185" t="s">
        <v>358</v>
      </c>
      <c r="E440" s="186">
        <v>0</v>
      </c>
      <c r="F440" s="186">
        <v>39467.68</v>
      </c>
      <c r="G440" s="186">
        <v>0</v>
      </c>
      <c r="H440" s="186">
        <v>39467.68</v>
      </c>
      <c r="I440" s="186">
        <v>-39467.68</v>
      </c>
    </row>
    <row r="441" spans="1:9" ht="12" customHeight="1">
      <c r="A441" s="185" t="s">
        <v>1925</v>
      </c>
      <c r="B441" s="185" t="s">
        <v>1926</v>
      </c>
      <c r="C441" s="185" t="s">
        <v>358</v>
      </c>
      <c r="D441" s="185" t="s">
        <v>358</v>
      </c>
      <c r="E441" s="186">
        <v>0</v>
      </c>
      <c r="F441" s="186">
        <v>0</v>
      </c>
      <c r="G441" s="186">
        <v>0</v>
      </c>
      <c r="H441" s="186">
        <v>0</v>
      </c>
      <c r="I441" s="186">
        <v>0</v>
      </c>
    </row>
    <row r="442" spans="1:9" ht="12" customHeight="1">
      <c r="A442" s="185" t="s">
        <v>1927</v>
      </c>
      <c r="B442" s="185" t="s">
        <v>1928</v>
      </c>
      <c r="C442" s="185" t="s">
        <v>358</v>
      </c>
      <c r="D442" s="185" t="s">
        <v>358</v>
      </c>
      <c r="E442" s="186">
        <v>0</v>
      </c>
      <c r="F442" s="186">
        <v>895.87</v>
      </c>
      <c r="G442" s="186">
        <v>0</v>
      </c>
      <c r="H442" s="186">
        <v>895.87</v>
      </c>
      <c r="I442" s="186">
        <v>-895.87</v>
      </c>
    </row>
    <row r="443" spans="1:9" ht="12" customHeight="1">
      <c r="A443" s="185" t="s">
        <v>1219</v>
      </c>
      <c r="B443" s="185" t="s">
        <v>615</v>
      </c>
      <c r="C443" s="185" t="s">
        <v>358</v>
      </c>
      <c r="D443" s="185" t="s">
        <v>358</v>
      </c>
      <c r="E443" s="186">
        <v>56506</v>
      </c>
      <c r="F443" s="186">
        <v>0</v>
      </c>
      <c r="G443" s="186">
        <v>56506</v>
      </c>
      <c r="H443" s="186">
        <v>0</v>
      </c>
      <c r="I443" s="186">
        <v>56506</v>
      </c>
    </row>
    <row r="444" spans="1:9" ht="12" customHeight="1">
      <c r="A444" s="185" t="s">
        <v>1220</v>
      </c>
      <c r="B444" s="185" t="s">
        <v>1085</v>
      </c>
      <c r="C444" s="185" t="s">
        <v>358</v>
      </c>
      <c r="D444" s="185" t="s">
        <v>358</v>
      </c>
      <c r="E444" s="186">
        <v>0</v>
      </c>
      <c r="F444" s="186">
        <v>0</v>
      </c>
      <c r="G444" s="186">
        <v>0</v>
      </c>
      <c r="H444" s="186">
        <v>0</v>
      </c>
      <c r="I444" s="186">
        <v>0</v>
      </c>
    </row>
    <row r="445" spans="1:9" ht="12" customHeight="1">
      <c r="A445" s="185" t="s">
        <v>1221</v>
      </c>
      <c r="B445" s="185" t="s">
        <v>1086</v>
      </c>
      <c r="C445" s="185" t="s">
        <v>358</v>
      </c>
      <c r="D445" s="185" t="s">
        <v>358</v>
      </c>
      <c r="E445" s="186">
        <v>0</v>
      </c>
      <c r="F445" s="186">
        <v>1098.01</v>
      </c>
      <c r="G445" s="186">
        <v>0</v>
      </c>
      <c r="H445" s="186">
        <v>1098.01</v>
      </c>
      <c r="I445" s="186">
        <v>-1098.01</v>
      </c>
    </row>
    <row r="446" spans="1:9" ht="12" customHeight="1">
      <c r="A446" s="185" t="s">
        <v>1222</v>
      </c>
      <c r="B446" s="185" t="s">
        <v>616</v>
      </c>
      <c r="C446" s="185" t="s">
        <v>358</v>
      </c>
      <c r="D446" s="185" t="s">
        <v>358</v>
      </c>
      <c r="E446" s="186">
        <v>1181.48</v>
      </c>
      <c r="F446" s="186">
        <v>0</v>
      </c>
      <c r="G446" s="186">
        <v>1181.48</v>
      </c>
      <c r="H446" s="186">
        <v>0</v>
      </c>
      <c r="I446" s="186">
        <v>1181.48</v>
      </c>
    </row>
    <row r="447" spans="1:9" ht="12" customHeight="1">
      <c r="A447" s="185" t="s">
        <v>1223</v>
      </c>
      <c r="B447" s="185" t="s">
        <v>617</v>
      </c>
      <c r="C447" s="185" t="s">
        <v>358</v>
      </c>
      <c r="D447" s="185" t="s">
        <v>358</v>
      </c>
      <c r="E447" s="186">
        <v>0</v>
      </c>
      <c r="F447" s="186">
        <v>6752.56</v>
      </c>
      <c r="G447" s="186">
        <v>0</v>
      </c>
      <c r="H447" s="186">
        <v>6752.56</v>
      </c>
      <c r="I447" s="186">
        <v>-6752.56</v>
      </c>
    </row>
    <row r="448" spans="1:9" ht="12" customHeight="1">
      <c r="A448" s="185" t="s">
        <v>1224</v>
      </c>
      <c r="B448" s="185" t="s">
        <v>618</v>
      </c>
      <c r="C448" s="185" t="s">
        <v>358</v>
      </c>
      <c r="D448" s="185" t="s">
        <v>358</v>
      </c>
      <c r="E448" s="186">
        <v>723.74</v>
      </c>
      <c r="F448" s="186">
        <v>0</v>
      </c>
      <c r="G448" s="186">
        <v>723.74</v>
      </c>
      <c r="H448" s="186">
        <v>0</v>
      </c>
      <c r="I448" s="186">
        <v>723.74</v>
      </c>
    </row>
    <row r="449" spans="1:9" ht="12" customHeight="1">
      <c r="A449" s="185" t="s">
        <v>1225</v>
      </c>
      <c r="B449" s="185" t="s">
        <v>619</v>
      </c>
      <c r="C449" s="185" t="s">
        <v>358</v>
      </c>
      <c r="D449" s="185" t="s">
        <v>358</v>
      </c>
      <c r="E449" s="186">
        <v>0</v>
      </c>
      <c r="F449" s="186">
        <v>40739.41</v>
      </c>
      <c r="G449" s="186">
        <v>0</v>
      </c>
      <c r="H449" s="186">
        <v>40739.41</v>
      </c>
      <c r="I449" s="186">
        <v>-40739.41</v>
      </c>
    </row>
    <row r="450" spans="1:9" ht="12" customHeight="1">
      <c r="A450" s="185" t="s">
        <v>1226</v>
      </c>
      <c r="B450" s="185" t="s">
        <v>620</v>
      </c>
      <c r="C450" s="185" t="s">
        <v>358</v>
      </c>
      <c r="D450" s="185" t="s">
        <v>358</v>
      </c>
      <c r="E450" s="186">
        <v>0</v>
      </c>
      <c r="F450" s="186">
        <v>3663.88</v>
      </c>
      <c r="G450" s="186">
        <v>0</v>
      </c>
      <c r="H450" s="186">
        <v>3663.88</v>
      </c>
      <c r="I450" s="186">
        <v>-3663.88</v>
      </c>
    </row>
    <row r="451" spans="1:9" ht="12" customHeight="1">
      <c r="A451" s="185" t="s">
        <v>1227</v>
      </c>
      <c r="B451" s="185" t="s">
        <v>621</v>
      </c>
      <c r="C451" s="185" t="s">
        <v>358</v>
      </c>
      <c r="D451" s="185" t="s">
        <v>358</v>
      </c>
      <c r="E451" s="186">
        <v>0</v>
      </c>
      <c r="F451" s="186">
        <v>0</v>
      </c>
      <c r="G451" s="186">
        <v>0</v>
      </c>
      <c r="H451" s="186">
        <v>0</v>
      </c>
      <c r="I451" s="186">
        <v>0</v>
      </c>
    </row>
    <row r="452" spans="1:9" ht="12" customHeight="1">
      <c r="A452" s="185" t="s">
        <v>1228</v>
      </c>
      <c r="B452" s="185" t="s">
        <v>622</v>
      </c>
      <c r="C452" s="185" t="s">
        <v>358</v>
      </c>
      <c r="D452" s="185" t="s">
        <v>358</v>
      </c>
      <c r="E452" s="186">
        <v>0</v>
      </c>
      <c r="F452" s="186">
        <v>7804.65</v>
      </c>
      <c r="G452" s="186">
        <v>0</v>
      </c>
      <c r="H452" s="186">
        <v>7804.65</v>
      </c>
      <c r="I452" s="186">
        <v>-7804.65</v>
      </c>
    </row>
    <row r="453" spans="1:9" ht="12" customHeight="1">
      <c r="A453" s="185" t="s">
        <v>1229</v>
      </c>
      <c r="B453" s="185" t="s">
        <v>623</v>
      </c>
      <c r="C453" s="185" t="s">
        <v>358</v>
      </c>
      <c r="D453" s="185" t="s">
        <v>358</v>
      </c>
      <c r="E453" s="186">
        <v>178713.68</v>
      </c>
      <c r="F453" s="186">
        <v>0</v>
      </c>
      <c r="G453" s="186">
        <v>178713.68</v>
      </c>
      <c r="H453" s="186">
        <v>0</v>
      </c>
      <c r="I453" s="186">
        <v>178713.68</v>
      </c>
    </row>
    <row r="454" spans="1:9" ht="12" customHeight="1">
      <c r="A454" s="185" t="s">
        <v>1230</v>
      </c>
      <c r="B454" s="185" t="s">
        <v>624</v>
      </c>
      <c r="C454" s="185" t="s">
        <v>358</v>
      </c>
      <c r="D454" s="185" t="s">
        <v>358</v>
      </c>
      <c r="E454" s="186">
        <v>0</v>
      </c>
      <c r="F454" s="186">
        <v>251300.69</v>
      </c>
      <c r="G454" s="186">
        <v>0</v>
      </c>
      <c r="H454" s="186">
        <v>251300.69</v>
      </c>
      <c r="I454" s="186">
        <v>-251300.69</v>
      </c>
    </row>
    <row r="455" spans="1:9" ht="12" customHeight="1">
      <c r="A455" s="185" t="s">
        <v>1231</v>
      </c>
      <c r="B455" s="185" t="s">
        <v>625</v>
      </c>
      <c r="C455" s="185" t="s">
        <v>358</v>
      </c>
      <c r="D455" s="185" t="s">
        <v>358</v>
      </c>
      <c r="E455" s="186">
        <v>61232.33</v>
      </c>
      <c r="F455" s="186">
        <v>0</v>
      </c>
      <c r="G455" s="186">
        <v>61232.33</v>
      </c>
      <c r="H455" s="186">
        <v>0</v>
      </c>
      <c r="I455" s="186">
        <v>61232.33</v>
      </c>
    </row>
    <row r="456" spans="1:9" ht="12" customHeight="1">
      <c r="A456" s="185" t="s">
        <v>1232</v>
      </c>
      <c r="B456" s="185" t="s">
        <v>626</v>
      </c>
      <c r="C456" s="185" t="s">
        <v>358</v>
      </c>
      <c r="D456" s="185" t="s">
        <v>358</v>
      </c>
      <c r="E456" s="186">
        <v>0</v>
      </c>
      <c r="F456" s="186">
        <v>53835.14</v>
      </c>
      <c r="G456" s="186">
        <v>0</v>
      </c>
      <c r="H456" s="186">
        <v>53835.14</v>
      </c>
      <c r="I456" s="186">
        <v>-53835.14</v>
      </c>
    </row>
    <row r="457" spans="1:9" ht="12" customHeight="1">
      <c r="A457" s="185" t="s">
        <v>1233</v>
      </c>
      <c r="B457" s="185" t="s">
        <v>627</v>
      </c>
      <c r="C457" s="185" t="s">
        <v>358</v>
      </c>
      <c r="D457" s="185" t="s">
        <v>358</v>
      </c>
      <c r="E457" s="186">
        <v>161.83</v>
      </c>
      <c r="F457" s="186">
        <v>0</v>
      </c>
      <c r="G457" s="186">
        <v>161.83</v>
      </c>
      <c r="H457" s="186">
        <v>0</v>
      </c>
      <c r="I457" s="186">
        <v>161.83</v>
      </c>
    </row>
    <row r="458" spans="1:9" ht="12" customHeight="1">
      <c r="A458" s="185" t="s">
        <v>1234</v>
      </c>
      <c r="B458" s="185" t="s">
        <v>628</v>
      </c>
      <c r="C458" s="185" t="s">
        <v>358</v>
      </c>
      <c r="D458" s="185" t="s">
        <v>358</v>
      </c>
      <c r="E458" s="186">
        <v>0</v>
      </c>
      <c r="F458" s="186">
        <v>850.92</v>
      </c>
      <c r="G458" s="186">
        <v>0</v>
      </c>
      <c r="H458" s="186">
        <v>850.92</v>
      </c>
      <c r="I458" s="186">
        <v>-850.92</v>
      </c>
    </row>
    <row r="459" spans="1:9" ht="12" customHeight="1">
      <c r="A459" s="185" t="s">
        <v>1235</v>
      </c>
      <c r="B459" s="185" t="s">
        <v>629</v>
      </c>
      <c r="C459" s="185" t="s">
        <v>358</v>
      </c>
      <c r="D459" s="185" t="s">
        <v>358</v>
      </c>
      <c r="E459" s="186">
        <v>0</v>
      </c>
      <c r="F459" s="186">
        <v>0</v>
      </c>
      <c r="G459" s="186">
        <v>0</v>
      </c>
      <c r="H459" s="186">
        <v>0</v>
      </c>
      <c r="I459" s="186">
        <v>0</v>
      </c>
    </row>
    <row r="460" spans="1:9" ht="12" customHeight="1">
      <c r="A460" s="185" t="s">
        <v>1236</v>
      </c>
      <c r="B460" s="185" t="s">
        <v>630</v>
      </c>
      <c r="C460" s="185" t="s">
        <v>358</v>
      </c>
      <c r="D460" s="185" t="s">
        <v>358</v>
      </c>
      <c r="E460" s="186">
        <v>0</v>
      </c>
      <c r="F460" s="186">
        <v>1113.65</v>
      </c>
      <c r="G460" s="186">
        <v>0</v>
      </c>
      <c r="H460" s="186">
        <v>1113.65</v>
      </c>
      <c r="I460" s="186">
        <v>-1113.65</v>
      </c>
    </row>
    <row r="461" spans="1:9" ht="12" customHeight="1">
      <c r="A461" s="185" t="s">
        <v>1237</v>
      </c>
      <c r="B461" s="185" t="s">
        <v>631</v>
      </c>
      <c r="C461" s="185" t="s">
        <v>358</v>
      </c>
      <c r="D461" s="185" t="s">
        <v>358</v>
      </c>
      <c r="E461" s="186">
        <v>1238.31</v>
      </c>
      <c r="F461" s="186">
        <v>0</v>
      </c>
      <c r="G461" s="186">
        <v>1238.31</v>
      </c>
      <c r="H461" s="186">
        <v>0</v>
      </c>
      <c r="I461" s="186">
        <v>1238.31</v>
      </c>
    </row>
    <row r="462" spans="1:9" ht="12" customHeight="1">
      <c r="A462" s="185" t="s">
        <v>1238</v>
      </c>
      <c r="B462" s="185" t="s">
        <v>632</v>
      </c>
      <c r="C462" s="185" t="s">
        <v>358</v>
      </c>
      <c r="D462" s="185" t="s">
        <v>358</v>
      </c>
      <c r="E462" s="186">
        <v>0</v>
      </c>
      <c r="F462" s="186">
        <v>4550.85</v>
      </c>
      <c r="G462" s="186">
        <v>0</v>
      </c>
      <c r="H462" s="186">
        <v>4550.85</v>
      </c>
      <c r="I462" s="186">
        <v>-4550.85</v>
      </c>
    </row>
    <row r="463" spans="1:9" ht="12" customHeight="1">
      <c r="A463" s="185" t="s">
        <v>1239</v>
      </c>
      <c r="B463" s="185" t="s">
        <v>633</v>
      </c>
      <c r="C463" s="185" t="s">
        <v>358</v>
      </c>
      <c r="D463" s="185" t="s">
        <v>358</v>
      </c>
      <c r="E463" s="186">
        <v>3827.35</v>
      </c>
      <c r="F463" s="186">
        <v>0</v>
      </c>
      <c r="G463" s="186">
        <v>3827.35</v>
      </c>
      <c r="H463" s="186">
        <v>0</v>
      </c>
      <c r="I463" s="186">
        <v>3827.35</v>
      </c>
    </row>
    <row r="464" spans="1:9" ht="12" customHeight="1">
      <c r="A464" s="185" t="s">
        <v>1240</v>
      </c>
      <c r="B464" s="185" t="s">
        <v>634</v>
      </c>
      <c r="C464" s="185" t="s">
        <v>358</v>
      </c>
      <c r="D464" s="185" t="s">
        <v>358</v>
      </c>
      <c r="E464" s="186">
        <v>0</v>
      </c>
      <c r="F464" s="186">
        <v>4826.88</v>
      </c>
      <c r="G464" s="186">
        <v>0</v>
      </c>
      <c r="H464" s="186">
        <v>4826.88</v>
      </c>
      <c r="I464" s="186">
        <v>-4826.88</v>
      </c>
    </row>
    <row r="465" spans="1:9" ht="12" customHeight="1">
      <c r="A465" s="185" t="s">
        <v>1241</v>
      </c>
      <c r="B465" s="185" t="s">
        <v>635</v>
      </c>
      <c r="C465" s="185" t="s">
        <v>358</v>
      </c>
      <c r="D465" s="185" t="s">
        <v>358</v>
      </c>
      <c r="E465" s="186">
        <v>277.53</v>
      </c>
      <c r="F465" s="186">
        <v>0</v>
      </c>
      <c r="G465" s="186">
        <v>277.53</v>
      </c>
      <c r="H465" s="186">
        <v>0</v>
      </c>
      <c r="I465" s="186">
        <v>277.53</v>
      </c>
    </row>
    <row r="466" spans="1:9" ht="12" customHeight="1">
      <c r="A466" s="185" t="s">
        <v>1242</v>
      </c>
      <c r="B466" s="185" t="s">
        <v>636</v>
      </c>
      <c r="C466" s="185" t="s">
        <v>358</v>
      </c>
      <c r="D466" s="185" t="s">
        <v>358</v>
      </c>
      <c r="E466" s="186">
        <v>0</v>
      </c>
      <c r="F466" s="186">
        <v>178.76</v>
      </c>
      <c r="G466" s="186">
        <v>0</v>
      </c>
      <c r="H466" s="186">
        <v>178.76</v>
      </c>
      <c r="I466" s="186">
        <v>-178.76</v>
      </c>
    </row>
    <row r="467" spans="1:9" ht="12" customHeight="1">
      <c r="A467" s="185" t="s">
        <v>1243</v>
      </c>
      <c r="B467" s="185" t="s">
        <v>637</v>
      </c>
      <c r="C467" s="185" t="s">
        <v>358</v>
      </c>
      <c r="D467" s="185" t="s">
        <v>358</v>
      </c>
      <c r="E467" s="186">
        <v>202.27</v>
      </c>
      <c r="F467" s="186">
        <v>0</v>
      </c>
      <c r="G467" s="186">
        <v>202.27</v>
      </c>
      <c r="H467" s="186">
        <v>0</v>
      </c>
      <c r="I467" s="186">
        <v>202.27</v>
      </c>
    </row>
    <row r="468" spans="1:9" ht="12" customHeight="1">
      <c r="A468" s="185" t="s">
        <v>1244</v>
      </c>
      <c r="B468" s="185" t="s">
        <v>638</v>
      </c>
      <c r="C468" s="185" t="s">
        <v>358</v>
      </c>
      <c r="D468" s="185" t="s">
        <v>358</v>
      </c>
      <c r="E468" s="186">
        <v>0</v>
      </c>
      <c r="F468" s="186">
        <v>145.83</v>
      </c>
      <c r="G468" s="186">
        <v>0</v>
      </c>
      <c r="H468" s="186">
        <v>145.83</v>
      </c>
      <c r="I468" s="186">
        <v>-145.83</v>
      </c>
    </row>
    <row r="469" spans="1:9" ht="12" customHeight="1">
      <c r="A469" s="195" t="s">
        <v>1657</v>
      </c>
      <c r="B469" s="195" t="s">
        <v>530</v>
      </c>
      <c r="C469" s="195" t="s">
        <v>358</v>
      </c>
      <c r="D469" s="195" t="s">
        <v>358</v>
      </c>
      <c r="E469" s="196">
        <v>4187.56</v>
      </c>
      <c r="F469" s="196">
        <v>0</v>
      </c>
      <c r="G469" s="196">
        <v>4187.56</v>
      </c>
      <c r="H469" s="196">
        <v>0</v>
      </c>
      <c r="I469" s="196">
        <v>4187.56</v>
      </c>
    </row>
    <row r="470" spans="1:9" ht="12" customHeight="1">
      <c r="A470" s="195" t="s">
        <v>1658</v>
      </c>
      <c r="B470" s="195" t="s">
        <v>639</v>
      </c>
      <c r="C470" s="195" t="s">
        <v>358</v>
      </c>
      <c r="D470" s="195" t="s">
        <v>358</v>
      </c>
      <c r="E470" s="196">
        <v>682.83</v>
      </c>
      <c r="F470" s="196">
        <v>0</v>
      </c>
      <c r="G470" s="196">
        <v>682.83</v>
      </c>
      <c r="H470" s="196">
        <v>0</v>
      </c>
      <c r="I470" s="196">
        <v>682.83</v>
      </c>
    </row>
    <row r="471" spans="1:9" ht="12" customHeight="1">
      <c r="A471" s="195" t="s">
        <v>1659</v>
      </c>
      <c r="B471" s="195" t="s">
        <v>640</v>
      </c>
      <c r="C471" s="195" t="s">
        <v>358</v>
      </c>
      <c r="D471" s="195" t="s">
        <v>358</v>
      </c>
      <c r="E471" s="196">
        <v>560.4</v>
      </c>
      <c r="F471" s="196">
        <v>0</v>
      </c>
      <c r="G471" s="196">
        <v>560.4</v>
      </c>
      <c r="H471" s="196">
        <v>0</v>
      </c>
      <c r="I471" s="196">
        <v>560.4</v>
      </c>
    </row>
    <row r="472" spans="1:9" ht="12" customHeight="1">
      <c r="A472" s="195" t="s">
        <v>1660</v>
      </c>
      <c r="B472" s="195" t="s">
        <v>641</v>
      </c>
      <c r="C472" s="195" t="s">
        <v>358</v>
      </c>
      <c r="D472" s="195" t="s">
        <v>358</v>
      </c>
      <c r="E472" s="196">
        <v>80342.24</v>
      </c>
      <c r="F472" s="196">
        <v>0</v>
      </c>
      <c r="G472" s="196">
        <v>80342.24</v>
      </c>
      <c r="H472" s="196">
        <v>0</v>
      </c>
      <c r="I472" s="196">
        <v>80342.24</v>
      </c>
    </row>
    <row r="473" spans="1:9" ht="12" customHeight="1">
      <c r="A473" s="195" t="s">
        <v>1661</v>
      </c>
      <c r="B473" s="195" t="s">
        <v>534</v>
      </c>
      <c r="C473" s="195" t="s">
        <v>358</v>
      </c>
      <c r="D473" s="195" t="s">
        <v>358</v>
      </c>
      <c r="E473" s="196">
        <v>2433.49</v>
      </c>
      <c r="F473" s="196">
        <v>0</v>
      </c>
      <c r="G473" s="196">
        <v>2433.49</v>
      </c>
      <c r="H473" s="196">
        <v>0</v>
      </c>
      <c r="I473" s="196">
        <v>2433.49</v>
      </c>
    </row>
    <row r="474" spans="1:9" ht="12" customHeight="1">
      <c r="A474" s="195" t="s">
        <v>1662</v>
      </c>
      <c r="B474" s="195" t="s">
        <v>642</v>
      </c>
      <c r="C474" s="195" t="s">
        <v>358</v>
      </c>
      <c r="D474" s="195" t="s">
        <v>358</v>
      </c>
      <c r="E474" s="196">
        <v>10497.63</v>
      </c>
      <c r="F474" s="196">
        <v>0</v>
      </c>
      <c r="G474" s="196">
        <v>10497.63</v>
      </c>
      <c r="H474" s="196">
        <v>0</v>
      </c>
      <c r="I474" s="196">
        <v>10497.63</v>
      </c>
    </row>
    <row r="475" spans="1:9" ht="12" customHeight="1">
      <c r="A475" s="195" t="s">
        <v>1663</v>
      </c>
      <c r="B475" s="195" t="s">
        <v>536</v>
      </c>
      <c r="C475" s="195" t="s">
        <v>358</v>
      </c>
      <c r="D475" s="195" t="s">
        <v>358</v>
      </c>
      <c r="E475" s="196">
        <v>242.38</v>
      </c>
      <c r="F475" s="196">
        <v>0</v>
      </c>
      <c r="G475" s="196">
        <v>242.38</v>
      </c>
      <c r="H475" s="196">
        <v>0</v>
      </c>
      <c r="I475" s="196">
        <v>242.38</v>
      </c>
    </row>
    <row r="476" spans="1:9" ht="12" customHeight="1">
      <c r="A476" s="195" t="s">
        <v>1664</v>
      </c>
      <c r="B476" s="195" t="s">
        <v>537</v>
      </c>
      <c r="C476" s="195" t="s">
        <v>358</v>
      </c>
      <c r="D476" s="195" t="s">
        <v>358</v>
      </c>
      <c r="E476" s="196">
        <v>1.84</v>
      </c>
      <c r="F476" s="196">
        <v>0</v>
      </c>
      <c r="G476" s="196">
        <v>1.84</v>
      </c>
      <c r="H476" s="196">
        <v>0</v>
      </c>
      <c r="I476" s="196">
        <v>1.84</v>
      </c>
    </row>
    <row r="477" spans="1:9" ht="12" customHeight="1">
      <c r="A477" s="195" t="s">
        <v>1665</v>
      </c>
      <c r="B477" s="195" t="s">
        <v>643</v>
      </c>
      <c r="C477" s="195" t="s">
        <v>358</v>
      </c>
      <c r="D477" s="195" t="s">
        <v>358</v>
      </c>
      <c r="E477" s="196">
        <v>555.61</v>
      </c>
      <c r="F477" s="196">
        <v>0</v>
      </c>
      <c r="G477" s="196">
        <v>555.61</v>
      </c>
      <c r="H477" s="196">
        <v>0</v>
      </c>
      <c r="I477" s="196">
        <v>555.61</v>
      </c>
    </row>
    <row r="478" spans="1:9" ht="12" customHeight="1">
      <c r="A478" s="195" t="s">
        <v>1666</v>
      </c>
      <c r="B478" s="195" t="s">
        <v>2486</v>
      </c>
      <c r="C478" s="195" t="s">
        <v>358</v>
      </c>
      <c r="D478" s="195" t="s">
        <v>358</v>
      </c>
      <c r="E478" s="196">
        <v>151.44</v>
      </c>
      <c r="F478" s="196">
        <v>0</v>
      </c>
      <c r="G478" s="196">
        <v>151.44</v>
      </c>
      <c r="H478" s="196">
        <v>0</v>
      </c>
      <c r="I478" s="196">
        <v>151.44</v>
      </c>
    </row>
    <row r="479" spans="1:9" ht="12" customHeight="1">
      <c r="A479" s="195" t="s">
        <v>1667</v>
      </c>
      <c r="B479" s="195" t="s">
        <v>644</v>
      </c>
      <c r="C479" s="195" t="s">
        <v>358</v>
      </c>
      <c r="D479" s="195" t="s">
        <v>358</v>
      </c>
      <c r="E479" s="196">
        <v>0</v>
      </c>
      <c r="F479" s="196">
        <v>0</v>
      </c>
      <c r="G479" s="196">
        <v>0</v>
      </c>
      <c r="H479" s="196">
        <v>0</v>
      </c>
      <c r="I479" s="196">
        <v>0</v>
      </c>
    </row>
    <row r="480" spans="1:9" ht="12" customHeight="1">
      <c r="A480" s="195" t="s">
        <v>1668</v>
      </c>
      <c r="B480" s="195" t="s">
        <v>1109</v>
      </c>
      <c r="C480" s="195" t="s">
        <v>358</v>
      </c>
      <c r="D480" s="195" t="s">
        <v>358</v>
      </c>
      <c r="E480" s="196">
        <v>767.79</v>
      </c>
      <c r="F480" s="196">
        <v>0</v>
      </c>
      <c r="G480" s="196">
        <v>767.79</v>
      </c>
      <c r="H480" s="196">
        <v>0</v>
      </c>
      <c r="I480" s="196">
        <v>767.79</v>
      </c>
    </row>
    <row r="481" spans="1:9" ht="12" customHeight="1">
      <c r="A481" s="161" t="s">
        <v>1669</v>
      </c>
      <c r="B481" s="161" t="s">
        <v>645</v>
      </c>
      <c r="C481" s="161" t="s">
        <v>358</v>
      </c>
      <c r="D481" s="161" t="s">
        <v>358</v>
      </c>
      <c r="E481" s="162">
        <v>155774.16</v>
      </c>
      <c r="F481" s="162">
        <v>0</v>
      </c>
      <c r="G481" s="162">
        <v>155774.16</v>
      </c>
      <c r="H481" s="162">
        <v>0</v>
      </c>
      <c r="I481" s="162">
        <v>155774.16</v>
      </c>
    </row>
    <row r="482" spans="1:9" ht="12" customHeight="1">
      <c r="A482" s="179" t="s">
        <v>1670</v>
      </c>
      <c r="B482" s="179" t="s">
        <v>646</v>
      </c>
      <c r="C482" s="179" t="s">
        <v>358</v>
      </c>
      <c r="D482" s="179" t="s">
        <v>358</v>
      </c>
      <c r="E482" s="180">
        <v>76124.69</v>
      </c>
      <c r="F482" s="180">
        <v>0</v>
      </c>
      <c r="G482" s="180">
        <v>76124.69</v>
      </c>
      <c r="H482" s="180">
        <v>0</v>
      </c>
      <c r="I482" s="180">
        <v>76124.69</v>
      </c>
    </row>
    <row r="483" spans="1:9" ht="12" customHeight="1">
      <c r="A483" s="183" t="s">
        <v>1671</v>
      </c>
      <c r="B483" s="183" t="s">
        <v>1120</v>
      </c>
      <c r="C483" s="183" t="s">
        <v>358</v>
      </c>
      <c r="D483" s="183" t="s">
        <v>358</v>
      </c>
      <c r="E483" s="184">
        <v>29226.49</v>
      </c>
      <c r="F483" s="184">
        <v>0</v>
      </c>
      <c r="G483" s="184">
        <v>29226.49</v>
      </c>
      <c r="H483" s="184">
        <v>0</v>
      </c>
      <c r="I483" s="184">
        <v>29226.49</v>
      </c>
    </row>
    <row r="484" spans="1:9" ht="12" customHeight="1">
      <c r="A484" s="183" t="s">
        <v>2411</v>
      </c>
      <c r="B484" s="183" t="s">
        <v>2412</v>
      </c>
      <c r="C484" s="183" t="s">
        <v>358</v>
      </c>
      <c r="D484" s="183" t="s">
        <v>358</v>
      </c>
      <c r="E484" s="184">
        <v>0</v>
      </c>
      <c r="F484" s="184">
        <v>0</v>
      </c>
      <c r="G484" s="184">
        <v>0</v>
      </c>
      <c r="H484" s="184">
        <v>0</v>
      </c>
      <c r="I484" s="184">
        <v>0</v>
      </c>
    </row>
    <row r="485" spans="1:9" ht="12" customHeight="1">
      <c r="A485" s="183" t="s">
        <v>1672</v>
      </c>
      <c r="B485" s="183" t="s">
        <v>647</v>
      </c>
      <c r="C485" s="183" t="s">
        <v>358</v>
      </c>
      <c r="D485" s="183" t="s">
        <v>358</v>
      </c>
      <c r="E485" s="184">
        <v>11253.54</v>
      </c>
      <c r="F485" s="184">
        <v>0</v>
      </c>
      <c r="G485" s="184">
        <v>11253.54</v>
      </c>
      <c r="H485" s="184">
        <v>0</v>
      </c>
      <c r="I485" s="184">
        <v>11253.54</v>
      </c>
    </row>
    <row r="486" spans="1:9" ht="12" customHeight="1">
      <c r="A486" s="183" t="s">
        <v>1673</v>
      </c>
      <c r="B486" s="183" t="s">
        <v>1121</v>
      </c>
      <c r="C486" s="183" t="s">
        <v>358</v>
      </c>
      <c r="D486" s="183" t="s">
        <v>358</v>
      </c>
      <c r="E486" s="184">
        <v>16569.34</v>
      </c>
      <c r="F486" s="184">
        <v>0</v>
      </c>
      <c r="G486" s="184">
        <v>16569.34</v>
      </c>
      <c r="H486" s="184">
        <v>0</v>
      </c>
      <c r="I486" s="184">
        <v>16569.34</v>
      </c>
    </row>
    <row r="487" spans="1:9" ht="12" customHeight="1">
      <c r="A487" s="183" t="s">
        <v>1674</v>
      </c>
      <c r="B487" s="183" t="s">
        <v>1087</v>
      </c>
      <c r="C487" s="183" t="s">
        <v>358</v>
      </c>
      <c r="D487" s="183" t="s">
        <v>358</v>
      </c>
      <c r="E487" s="184">
        <v>0</v>
      </c>
      <c r="F487" s="184">
        <v>0</v>
      </c>
      <c r="G487" s="184">
        <v>0</v>
      </c>
      <c r="H487" s="184">
        <v>0</v>
      </c>
      <c r="I487" s="184">
        <v>0</v>
      </c>
    </row>
    <row r="488" spans="1:9" ht="12" customHeight="1">
      <c r="A488" s="183" t="s">
        <v>1675</v>
      </c>
      <c r="B488" s="183" t="s">
        <v>2243</v>
      </c>
      <c r="C488" s="183" t="s">
        <v>358</v>
      </c>
      <c r="D488" s="183" t="s">
        <v>358</v>
      </c>
      <c r="E488" s="184">
        <v>12667.88</v>
      </c>
      <c r="F488" s="184">
        <v>0</v>
      </c>
      <c r="G488" s="184">
        <v>12667.88</v>
      </c>
      <c r="H488" s="184">
        <v>0</v>
      </c>
      <c r="I488" s="184">
        <v>12667.88</v>
      </c>
    </row>
    <row r="489" spans="1:9" ht="12" customHeight="1">
      <c r="A489" s="183" t="s">
        <v>2244</v>
      </c>
      <c r="B489" s="183" t="s">
        <v>2245</v>
      </c>
      <c r="C489" s="183" t="s">
        <v>358</v>
      </c>
      <c r="D489" s="183" t="s">
        <v>358</v>
      </c>
      <c r="E489" s="184">
        <v>0</v>
      </c>
      <c r="F489" s="184">
        <v>0</v>
      </c>
      <c r="G489" s="184">
        <v>0</v>
      </c>
      <c r="H489" s="184">
        <v>0</v>
      </c>
      <c r="I489" s="184">
        <v>0</v>
      </c>
    </row>
    <row r="490" spans="1:9" ht="12" customHeight="1">
      <c r="A490" s="206" t="s">
        <v>1677</v>
      </c>
      <c r="B490" s="206" t="s">
        <v>1122</v>
      </c>
      <c r="C490" s="206" t="s">
        <v>358</v>
      </c>
      <c r="D490" s="206" t="s">
        <v>358</v>
      </c>
      <c r="E490" s="207">
        <v>1934.75</v>
      </c>
      <c r="F490" s="207">
        <v>0</v>
      </c>
      <c r="G490" s="207">
        <v>1934.75</v>
      </c>
      <c r="H490" s="207">
        <v>0</v>
      </c>
      <c r="I490" s="207">
        <v>1934.75</v>
      </c>
    </row>
    <row r="491" spans="1:9" ht="12" customHeight="1">
      <c r="A491" s="206" t="s">
        <v>2246</v>
      </c>
      <c r="B491" s="206" t="s">
        <v>2245</v>
      </c>
      <c r="C491" s="206" t="s">
        <v>358</v>
      </c>
      <c r="D491" s="206" t="s">
        <v>358</v>
      </c>
      <c r="E491" s="207">
        <v>19.91</v>
      </c>
      <c r="F491" s="207">
        <v>0</v>
      </c>
      <c r="G491" s="207">
        <v>19.91</v>
      </c>
      <c r="H491" s="207">
        <v>0</v>
      </c>
      <c r="I491" s="207">
        <v>19.91</v>
      </c>
    </row>
    <row r="492" spans="1:9" ht="12" customHeight="1">
      <c r="A492" s="206" t="s">
        <v>2510</v>
      </c>
      <c r="B492" s="206" t="s">
        <v>2511</v>
      </c>
      <c r="C492" s="206" t="s">
        <v>358</v>
      </c>
      <c r="D492" s="206" t="s">
        <v>358</v>
      </c>
      <c r="E492" s="207">
        <v>2547.13</v>
      </c>
      <c r="F492" s="207">
        <v>0</v>
      </c>
      <c r="G492" s="207">
        <v>2547.13</v>
      </c>
      <c r="H492" s="207">
        <v>0</v>
      </c>
      <c r="I492" s="207">
        <v>2547.13</v>
      </c>
    </row>
    <row r="493" spans="1:9" ht="12" customHeight="1">
      <c r="A493" s="206" t="s">
        <v>2247</v>
      </c>
      <c r="B493" s="206" t="s">
        <v>1676</v>
      </c>
      <c r="C493" s="206" t="s">
        <v>358</v>
      </c>
      <c r="D493" s="206" t="s">
        <v>358</v>
      </c>
      <c r="E493" s="207">
        <v>3215.82</v>
      </c>
      <c r="F493" s="207">
        <v>0</v>
      </c>
      <c r="G493" s="207">
        <v>3215.82</v>
      </c>
      <c r="H493" s="207">
        <v>0</v>
      </c>
      <c r="I493" s="207">
        <v>3215.82</v>
      </c>
    </row>
    <row r="494" spans="1:9" ht="12" customHeight="1">
      <c r="A494" s="206" t="s">
        <v>2413</v>
      </c>
      <c r="B494" s="206" t="s">
        <v>2414</v>
      </c>
      <c r="C494" s="206" t="s">
        <v>358</v>
      </c>
      <c r="D494" s="206" t="s">
        <v>358</v>
      </c>
      <c r="E494" s="207">
        <v>2657.25</v>
      </c>
      <c r="F494" s="207">
        <v>0</v>
      </c>
      <c r="G494" s="207">
        <v>2657.25</v>
      </c>
      <c r="H494" s="207">
        <v>0</v>
      </c>
      <c r="I494" s="207">
        <v>2657.25</v>
      </c>
    </row>
    <row r="495" spans="1:9" ht="12" customHeight="1">
      <c r="A495" s="206" t="s">
        <v>2248</v>
      </c>
      <c r="B495" s="206" t="s">
        <v>2249</v>
      </c>
      <c r="C495" s="206" t="s">
        <v>358</v>
      </c>
      <c r="D495" s="206" t="s">
        <v>358</v>
      </c>
      <c r="E495" s="207">
        <v>39636.06</v>
      </c>
      <c r="F495" s="207">
        <v>0</v>
      </c>
      <c r="G495" s="207">
        <v>39636.06</v>
      </c>
      <c r="H495" s="207">
        <v>0</v>
      </c>
      <c r="I495" s="207">
        <v>39636.06</v>
      </c>
    </row>
    <row r="496" spans="1:9" ht="12" customHeight="1">
      <c r="A496" s="206" t="s">
        <v>2250</v>
      </c>
      <c r="B496" s="206" t="s">
        <v>2251</v>
      </c>
      <c r="C496" s="206" t="s">
        <v>358</v>
      </c>
      <c r="D496" s="206" t="s">
        <v>358</v>
      </c>
      <c r="E496" s="207">
        <v>0</v>
      </c>
      <c r="F496" s="207">
        <v>0</v>
      </c>
      <c r="G496" s="207">
        <v>0</v>
      </c>
      <c r="H496" s="207">
        <v>0</v>
      </c>
      <c r="I496" s="207">
        <v>0</v>
      </c>
    </row>
    <row r="497" spans="1:9" ht="12" customHeight="1">
      <c r="A497" s="206" t="s">
        <v>2512</v>
      </c>
      <c r="B497" s="206" t="s">
        <v>2513</v>
      </c>
      <c r="C497" s="206" t="s">
        <v>358</v>
      </c>
      <c r="D497" s="206" t="s">
        <v>358</v>
      </c>
      <c r="E497" s="207">
        <v>7600</v>
      </c>
      <c r="F497" s="207">
        <v>0</v>
      </c>
      <c r="G497" s="207">
        <v>7600</v>
      </c>
      <c r="H497" s="207">
        <v>0</v>
      </c>
      <c r="I497" s="207">
        <v>7600</v>
      </c>
    </row>
    <row r="498" spans="1:9" ht="12" customHeight="1">
      <c r="A498" s="159" t="s">
        <v>2415</v>
      </c>
      <c r="B498" s="159" t="s">
        <v>2416</v>
      </c>
      <c r="C498" s="159" t="s">
        <v>358</v>
      </c>
      <c r="D498" s="159" t="s">
        <v>358</v>
      </c>
      <c r="E498" s="160">
        <v>130.01</v>
      </c>
      <c r="F498" s="160">
        <v>0</v>
      </c>
      <c r="G498" s="160">
        <v>130.01</v>
      </c>
      <c r="H498" s="160">
        <v>0</v>
      </c>
      <c r="I498" s="160">
        <v>130.01</v>
      </c>
    </row>
    <row r="499" spans="1:9" ht="12" customHeight="1">
      <c r="A499" s="159" t="s">
        <v>2514</v>
      </c>
      <c r="B499" s="159" t="s">
        <v>2515</v>
      </c>
      <c r="C499" s="159" t="s">
        <v>358</v>
      </c>
      <c r="D499" s="159" t="s">
        <v>358</v>
      </c>
      <c r="E499" s="160">
        <v>41.65</v>
      </c>
      <c r="F499" s="160">
        <v>0</v>
      </c>
      <c r="G499" s="160">
        <v>41.65</v>
      </c>
      <c r="H499" s="160">
        <v>0</v>
      </c>
      <c r="I499" s="160">
        <v>41.65</v>
      </c>
    </row>
    <row r="500" spans="1:9" ht="12" customHeight="1">
      <c r="A500" s="159" t="s">
        <v>648</v>
      </c>
      <c r="B500" s="159" t="s">
        <v>649</v>
      </c>
      <c r="C500" s="159" t="s">
        <v>358</v>
      </c>
      <c r="D500" s="159" t="s">
        <v>358</v>
      </c>
      <c r="E500" s="160">
        <v>4006.9</v>
      </c>
      <c r="F500" s="160">
        <v>0</v>
      </c>
      <c r="G500" s="160">
        <v>4006.9</v>
      </c>
      <c r="H500" s="160">
        <v>0</v>
      </c>
      <c r="I500" s="160">
        <v>4006.9</v>
      </c>
    </row>
    <row r="501" spans="1:9" ht="12" customHeight="1">
      <c r="A501" s="159" t="s">
        <v>650</v>
      </c>
      <c r="B501" s="159" t="s">
        <v>651</v>
      </c>
      <c r="C501" s="159" t="s">
        <v>358</v>
      </c>
      <c r="D501" s="159" t="s">
        <v>358</v>
      </c>
      <c r="E501" s="160">
        <v>2190.54</v>
      </c>
      <c r="F501" s="160">
        <v>0</v>
      </c>
      <c r="G501" s="160">
        <v>2190.54</v>
      </c>
      <c r="H501" s="160">
        <v>0</v>
      </c>
      <c r="I501" s="160">
        <v>2190.54</v>
      </c>
    </row>
    <row r="502" spans="1:9" ht="12" customHeight="1">
      <c r="A502" s="159" t="s">
        <v>2417</v>
      </c>
      <c r="B502" s="159" t="s">
        <v>2418</v>
      </c>
      <c r="C502" s="159" t="s">
        <v>358</v>
      </c>
      <c r="D502" s="159" t="s">
        <v>358</v>
      </c>
      <c r="E502" s="160">
        <v>322.1</v>
      </c>
      <c r="F502" s="160">
        <v>0</v>
      </c>
      <c r="G502" s="160">
        <v>322.1</v>
      </c>
      <c r="H502" s="160">
        <v>0</v>
      </c>
      <c r="I502" s="160">
        <v>322.1</v>
      </c>
    </row>
    <row r="503" spans="1:9" ht="12" customHeight="1">
      <c r="A503" s="159" t="s">
        <v>652</v>
      </c>
      <c r="B503" s="159" t="s">
        <v>653</v>
      </c>
      <c r="C503" s="159" t="s">
        <v>358</v>
      </c>
      <c r="D503" s="159" t="s">
        <v>358</v>
      </c>
      <c r="E503" s="160">
        <v>30143.99</v>
      </c>
      <c r="F503" s="160">
        <v>0</v>
      </c>
      <c r="G503" s="160">
        <v>30143.99</v>
      </c>
      <c r="H503" s="160">
        <v>0</v>
      </c>
      <c r="I503" s="160">
        <v>30143.99</v>
      </c>
    </row>
    <row r="504" spans="1:9" ht="12" customHeight="1">
      <c r="A504" s="159" t="s">
        <v>654</v>
      </c>
      <c r="B504" s="159" t="s">
        <v>655</v>
      </c>
      <c r="C504" s="159" t="s">
        <v>358</v>
      </c>
      <c r="D504" s="159" t="s">
        <v>358</v>
      </c>
      <c r="E504" s="160">
        <v>2647.15</v>
      </c>
      <c r="F504" s="160">
        <v>0</v>
      </c>
      <c r="G504" s="160">
        <v>2647.15</v>
      </c>
      <c r="H504" s="160">
        <v>0</v>
      </c>
      <c r="I504" s="160">
        <v>2647.15</v>
      </c>
    </row>
    <row r="505" spans="1:9" ht="12" customHeight="1">
      <c r="A505" s="159" t="s">
        <v>1066</v>
      </c>
      <c r="B505" s="159" t="s">
        <v>1067</v>
      </c>
      <c r="C505" s="159" t="s">
        <v>358</v>
      </c>
      <c r="D505" s="159" t="s">
        <v>358</v>
      </c>
      <c r="E505" s="160">
        <v>663.25</v>
      </c>
      <c r="F505" s="160">
        <v>0</v>
      </c>
      <c r="G505" s="160">
        <v>663.25</v>
      </c>
      <c r="H505" s="160">
        <v>0</v>
      </c>
      <c r="I505" s="160">
        <v>663.25</v>
      </c>
    </row>
    <row r="506" spans="1:9" ht="12" customHeight="1">
      <c r="A506" s="159" t="s">
        <v>656</v>
      </c>
      <c r="B506" s="159" t="s">
        <v>657</v>
      </c>
      <c r="C506" s="159" t="s">
        <v>358</v>
      </c>
      <c r="D506" s="159" t="s">
        <v>358</v>
      </c>
      <c r="E506" s="160">
        <v>4139.71</v>
      </c>
      <c r="F506" s="160">
        <v>0</v>
      </c>
      <c r="G506" s="160">
        <v>4139.71</v>
      </c>
      <c r="H506" s="160">
        <v>0</v>
      </c>
      <c r="I506" s="160">
        <v>4139.71</v>
      </c>
    </row>
    <row r="507" spans="1:9" ht="12" customHeight="1">
      <c r="A507" s="159" t="s">
        <v>658</v>
      </c>
      <c r="B507" s="159" t="s">
        <v>659</v>
      </c>
      <c r="C507" s="159" t="s">
        <v>358</v>
      </c>
      <c r="D507" s="159" t="s">
        <v>358</v>
      </c>
      <c r="E507" s="160">
        <v>24073.16</v>
      </c>
      <c r="F507" s="160">
        <v>0</v>
      </c>
      <c r="G507" s="160">
        <v>24073.16</v>
      </c>
      <c r="H507" s="160">
        <v>0</v>
      </c>
      <c r="I507" s="160">
        <v>24073.16</v>
      </c>
    </row>
    <row r="508" spans="1:9" ht="12" customHeight="1">
      <c r="A508" s="159" t="s">
        <v>660</v>
      </c>
      <c r="B508" s="159" t="s">
        <v>661</v>
      </c>
      <c r="C508" s="159" t="s">
        <v>358</v>
      </c>
      <c r="D508" s="159" t="s">
        <v>358</v>
      </c>
      <c r="E508" s="160">
        <v>151.99</v>
      </c>
      <c r="F508" s="160">
        <v>0</v>
      </c>
      <c r="G508" s="160">
        <v>151.99</v>
      </c>
      <c r="H508" s="160">
        <v>0</v>
      </c>
      <c r="I508" s="160">
        <v>151.99</v>
      </c>
    </row>
    <row r="509" spans="1:9" ht="12" customHeight="1">
      <c r="A509" s="159" t="s">
        <v>662</v>
      </c>
      <c r="B509" s="159" t="s">
        <v>663</v>
      </c>
      <c r="C509" s="159" t="s">
        <v>358</v>
      </c>
      <c r="D509" s="159" t="s">
        <v>358</v>
      </c>
      <c r="E509" s="160">
        <v>0</v>
      </c>
      <c r="F509" s="160">
        <v>7869.63</v>
      </c>
      <c r="G509" s="160">
        <v>0</v>
      </c>
      <c r="H509" s="160">
        <v>7869.63</v>
      </c>
      <c r="I509" s="160">
        <v>-7869.63</v>
      </c>
    </row>
    <row r="510" spans="1:9" ht="12" customHeight="1">
      <c r="A510" s="159" t="s">
        <v>664</v>
      </c>
      <c r="B510" s="159" t="s">
        <v>665</v>
      </c>
      <c r="C510" s="159" t="s">
        <v>358</v>
      </c>
      <c r="D510" s="159" t="s">
        <v>358</v>
      </c>
      <c r="E510" s="160">
        <v>448228.91</v>
      </c>
      <c r="F510" s="160">
        <v>0</v>
      </c>
      <c r="G510" s="160">
        <v>448228.91</v>
      </c>
      <c r="H510" s="160">
        <v>0</v>
      </c>
      <c r="I510" s="160">
        <v>448228.91</v>
      </c>
    </row>
    <row r="511" spans="1:9" ht="12" customHeight="1">
      <c r="A511" s="159" t="s">
        <v>666</v>
      </c>
      <c r="B511" s="159" t="s">
        <v>667</v>
      </c>
      <c r="C511" s="159" t="s">
        <v>358</v>
      </c>
      <c r="D511" s="159" t="s">
        <v>358</v>
      </c>
      <c r="E511" s="160">
        <v>138802.95</v>
      </c>
      <c r="F511" s="160">
        <v>0</v>
      </c>
      <c r="G511" s="160">
        <v>138802.95</v>
      </c>
      <c r="H511" s="160">
        <v>0</v>
      </c>
      <c r="I511" s="160">
        <v>138802.95</v>
      </c>
    </row>
    <row r="512" spans="1:9" ht="12" customHeight="1">
      <c r="A512" s="159" t="s">
        <v>668</v>
      </c>
      <c r="B512" s="159" t="s">
        <v>669</v>
      </c>
      <c r="C512" s="159" t="s">
        <v>358</v>
      </c>
      <c r="D512" s="159" t="s">
        <v>358</v>
      </c>
      <c r="E512" s="160">
        <v>3885.86</v>
      </c>
      <c r="F512" s="160">
        <v>0</v>
      </c>
      <c r="G512" s="160">
        <v>3885.86</v>
      </c>
      <c r="H512" s="160">
        <v>0</v>
      </c>
      <c r="I512" s="160">
        <v>3885.86</v>
      </c>
    </row>
    <row r="513" spans="1:9" ht="12" customHeight="1">
      <c r="A513" s="159" t="s">
        <v>670</v>
      </c>
      <c r="B513" s="159" t="s">
        <v>671</v>
      </c>
      <c r="C513" s="159" t="s">
        <v>358</v>
      </c>
      <c r="D513" s="159" t="s">
        <v>358</v>
      </c>
      <c r="E513" s="160">
        <v>2834.31</v>
      </c>
      <c r="F513" s="160">
        <v>0</v>
      </c>
      <c r="G513" s="160">
        <v>2834.31</v>
      </c>
      <c r="H513" s="160">
        <v>0</v>
      </c>
      <c r="I513" s="160">
        <v>2834.31</v>
      </c>
    </row>
    <row r="514" spans="1:9" ht="12" customHeight="1">
      <c r="A514" s="159" t="s">
        <v>672</v>
      </c>
      <c r="B514" s="159" t="s">
        <v>673</v>
      </c>
      <c r="C514" s="159" t="s">
        <v>358</v>
      </c>
      <c r="D514" s="159" t="s">
        <v>358</v>
      </c>
      <c r="E514" s="160">
        <v>2107.86</v>
      </c>
      <c r="F514" s="160">
        <v>0</v>
      </c>
      <c r="G514" s="160">
        <v>2107.86</v>
      </c>
      <c r="H514" s="160">
        <v>0</v>
      </c>
      <c r="I514" s="160">
        <v>2107.86</v>
      </c>
    </row>
    <row r="515" spans="1:9" ht="12" customHeight="1">
      <c r="A515" s="159" t="s">
        <v>674</v>
      </c>
      <c r="B515" s="159" t="s">
        <v>675</v>
      </c>
      <c r="C515" s="159" t="s">
        <v>358</v>
      </c>
      <c r="D515" s="159" t="s">
        <v>358</v>
      </c>
      <c r="E515" s="160">
        <v>5117.29</v>
      </c>
      <c r="F515" s="160">
        <v>0</v>
      </c>
      <c r="G515" s="160">
        <v>5117.29</v>
      </c>
      <c r="H515" s="160">
        <v>0</v>
      </c>
      <c r="I515" s="160">
        <v>5117.29</v>
      </c>
    </row>
    <row r="516" spans="1:9" ht="12" customHeight="1">
      <c r="A516" s="159" t="s">
        <v>676</v>
      </c>
      <c r="B516" s="159" t="s">
        <v>677</v>
      </c>
      <c r="C516" s="159" t="s">
        <v>358</v>
      </c>
      <c r="D516" s="159" t="s">
        <v>358</v>
      </c>
      <c r="E516" s="160">
        <v>1809.9</v>
      </c>
      <c r="F516" s="160">
        <v>0</v>
      </c>
      <c r="G516" s="160">
        <v>1809.9</v>
      </c>
      <c r="H516" s="160">
        <v>0</v>
      </c>
      <c r="I516" s="160">
        <v>1809.9</v>
      </c>
    </row>
    <row r="517" spans="1:9" ht="12" customHeight="1">
      <c r="A517" s="159" t="s">
        <v>2419</v>
      </c>
      <c r="B517" s="159" t="s">
        <v>2420</v>
      </c>
      <c r="C517" s="159" t="s">
        <v>358</v>
      </c>
      <c r="D517" s="159" t="s">
        <v>358</v>
      </c>
      <c r="E517" s="160">
        <v>75.42</v>
      </c>
      <c r="F517" s="160">
        <v>0</v>
      </c>
      <c r="G517" s="160">
        <v>75.42</v>
      </c>
      <c r="H517" s="160">
        <v>0</v>
      </c>
      <c r="I517" s="160">
        <v>75.42</v>
      </c>
    </row>
    <row r="518" spans="1:9" ht="12" customHeight="1">
      <c r="A518" s="159" t="s">
        <v>678</v>
      </c>
      <c r="B518" s="159" t="s">
        <v>679</v>
      </c>
      <c r="C518" s="159" t="s">
        <v>358</v>
      </c>
      <c r="D518" s="159" t="s">
        <v>358</v>
      </c>
      <c r="E518" s="160">
        <v>106187.83</v>
      </c>
      <c r="F518" s="160">
        <v>0</v>
      </c>
      <c r="G518" s="160">
        <v>106187.83</v>
      </c>
      <c r="H518" s="160">
        <v>0</v>
      </c>
      <c r="I518" s="160">
        <v>106187.83</v>
      </c>
    </row>
    <row r="519" spans="1:9" ht="12" customHeight="1">
      <c r="A519" s="159" t="s">
        <v>680</v>
      </c>
      <c r="B519" s="159" t="s">
        <v>681</v>
      </c>
      <c r="C519" s="159" t="s">
        <v>358</v>
      </c>
      <c r="D519" s="159" t="s">
        <v>358</v>
      </c>
      <c r="E519" s="160">
        <v>13926.6</v>
      </c>
      <c r="F519" s="160">
        <v>0</v>
      </c>
      <c r="G519" s="160">
        <v>13926.6</v>
      </c>
      <c r="H519" s="160">
        <v>0</v>
      </c>
      <c r="I519" s="160">
        <v>13926.6</v>
      </c>
    </row>
    <row r="520" spans="1:9" ht="12" customHeight="1">
      <c r="A520" s="159" t="s">
        <v>682</v>
      </c>
      <c r="B520" s="159" t="s">
        <v>683</v>
      </c>
      <c r="C520" s="159" t="s">
        <v>358</v>
      </c>
      <c r="D520" s="159" t="s">
        <v>358</v>
      </c>
      <c r="E520" s="160">
        <v>3489.39</v>
      </c>
      <c r="F520" s="160">
        <v>0</v>
      </c>
      <c r="G520" s="160">
        <v>3489.39</v>
      </c>
      <c r="H520" s="160">
        <v>0</v>
      </c>
      <c r="I520" s="160">
        <v>3489.39</v>
      </c>
    </row>
    <row r="521" spans="1:9" ht="12" customHeight="1">
      <c r="A521" s="159" t="s">
        <v>684</v>
      </c>
      <c r="B521" s="159" t="s">
        <v>685</v>
      </c>
      <c r="C521" s="159" t="s">
        <v>358</v>
      </c>
      <c r="D521" s="159" t="s">
        <v>358</v>
      </c>
      <c r="E521" s="160">
        <v>8839.42</v>
      </c>
      <c r="F521" s="160">
        <v>0</v>
      </c>
      <c r="G521" s="160">
        <v>8839.42</v>
      </c>
      <c r="H521" s="160">
        <v>0</v>
      </c>
      <c r="I521" s="160">
        <v>8839.42</v>
      </c>
    </row>
    <row r="522" spans="1:9" ht="12" customHeight="1">
      <c r="A522" s="159" t="s">
        <v>1123</v>
      </c>
      <c r="B522" s="159" t="s">
        <v>1124</v>
      </c>
      <c r="C522" s="159" t="s">
        <v>358</v>
      </c>
      <c r="D522" s="159" t="s">
        <v>358</v>
      </c>
      <c r="E522" s="160">
        <v>73.26</v>
      </c>
      <c r="F522" s="160">
        <v>0</v>
      </c>
      <c r="G522" s="160">
        <v>73.26</v>
      </c>
      <c r="H522" s="160">
        <v>0</v>
      </c>
      <c r="I522" s="160">
        <v>73.26</v>
      </c>
    </row>
    <row r="523" spans="1:9" ht="12" customHeight="1">
      <c r="A523" s="159" t="s">
        <v>686</v>
      </c>
      <c r="B523" s="159" t="s">
        <v>687</v>
      </c>
      <c r="C523" s="159" t="s">
        <v>358</v>
      </c>
      <c r="D523" s="159" t="s">
        <v>358</v>
      </c>
      <c r="E523" s="160">
        <v>23244.63</v>
      </c>
      <c r="F523" s="160">
        <v>0</v>
      </c>
      <c r="G523" s="160">
        <v>23244.63</v>
      </c>
      <c r="H523" s="160">
        <v>0</v>
      </c>
      <c r="I523" s="160">
        <v>23244.63</v>
      </c>
    </row>
    <row r="524" spans="1:9" ht="12" customHeight="1">
      <c r="A524" s="159" t="s">
        <v>688</v>
      </c>
      <c r="B524" s="159" t="s">
        <v>689</v>
      </c>
      <c r="C524" s="159" t="s">
        <v>358</v>
      </c>
      <c r="D524" s="159" t="s">
        <v>358</v>
      </c>
      <c r="E524" s="160">
        <v>63895.95</v>
      </c>
      <c r="F524" s="160">
        <v>0</v>
      </c>
      <c r="G524" s="160">
        <v>63895.95</v>
      </c>
      <c r="H524" s="160">
        <v>0</v>
      </c>
      <c r="I524" s="160">
        <v>63895.95</v>
      </c>
    </row>
    <row r="525" spans="1:9" ht="12" customHeight="1">
      <c r="A525" s="159" t="s">
        <v>690</v>
      </c>
      <c r="B525" s="159" t="s">
        <v>691</v>
      </c>
      <c r="C525" s="159" t="s">
        <v>358</v>
      </c>
      <c r="D525" s="159" t="s">
        <v>358</v>
      </c>
      <c r="E525" s="160">
        <v>3393.54</v>
      </c>
      <c r="F525" s="160">
        <v>0</v>
      </c>
      <c r="G525" s="160">
        <v>3393.54</v>
      </c>
      <c r="H525" s="160">
        <v>0</v>
      </c>
      <c r="I525" s="160">
        <v>3393.54</v>
      </c>
    </row>
    <row r="526" spans="1:9" ht="12" customHeight="1">
      <c r="A526" s="159" t="s">
        <v>692</v>
      </c>
      <c r="B526" s="159" t="s">
        <v>693</v>
      </c>
      <c r="C526" s="159" t="s">
        <v>358</v>
      </c>
      <c r="D526" s="159" t="s">
        <v>358</v>
      </c>
      <c r="E526" s="160">
        <v>4918.85</v>
      </c>
      <c r="F526" s="160">
        <v>0</v>
      </c>
      <c r="G526" s="160">
        <v>4918.85</v>
      </c>
      <c r="H526" s="160">
        <v>0</v>
      </c>
      <c r="I526" s="160">
        <v>4918.85</v>
      </c>
    </row>
    <row r="527" spans="1:9" ht="12" customHeight="1">
      <c r="A527" s="159" t="s">
        <v>694</v>
      </c>
      <c r="B527" s="159" t="s">
        <v>695</v>
      </c>
      <c r="C527" s="159" t="s">
        <v>358</v>
      </c>
      <c r="D527" s="159" t="s">
        <v>358</v>
      </c>
      <c r="E527" s="160">
        <v>655</v>
      </c>
      <c r="F527" s="160">
        <v>0</v>
      </c>
      <c r="G527" s="160">
        <v>655</v>
      </c>
      <c r="H527" s="160">
        <v>0</v>
      </c>
      <c r="I527" s="160">
        <v>655</v>
      </c>
    </row>
    <row r="528" spans="1:9" ht="12" customHeight="1">
      <c r="A528" s="159" t="s">
        <v>2516</v>
      </c>
      <c r="B528" s="159" t="s">
        <v>2517</v>
      </c>
      <c r="C528" s="159" t="s">
        <v>358</v>
      </c>
      <c r="D528" s="159" t="s">
        <v>358</v>
      </c>
      <c r="E528" s="160">
        <v>39.58</v>
      </c>
      <c r="F528" s="160">
        <v>0</v>
      </c>
      <c r="G528" s="160">
        <v>39.58</v>
      </c>
      <c r="H528" s="160">
        <v>0</v>
      </c>
      <c r="I528" s="160">
        <v>39.58</v>
      </c>
    </row>
    <row r="529" spans="1:9" ht="12" customHeight="1">
      <c r="A529" s="159" t="s">
        <v>696</v>
      </c>
      <c r="B529" s="159" t="s">
        <v>697</v>
      </c>
      <c r="C529" s="159" t="s">
        <v>358</v>
      </c>
      <c r="D529" s="159" t="s">
        <v>358</v>
      </c>
      <c r="E529" s="160">
        <v>5247.73</v>
      </c>
      <c r="F529" s="160">
        <v>0</v>
      </c>
      <c r="G529" s="160">
        <v>5247.73</v>
      </c>
      <c r="H529" s="160">
        <v>0</v>
      </c>
      <c r="I529" s="160">
        <v>5247.73</v>
      </c>
    </row>
    <row r="530" spans="1:9" ht="12" customHeight="1">
      <c r="A530" s="159" t="s">
        <v>1678</v>
      </c>
      <c r="B530" s="159" t="s">
        <v>1679</v>
      </c>
      <c r="C530" s="159" t="s">
        <v>358</v>
      </c>
      <c r="D530" s="159" t="s">
        <v>358</v>
      </c>
      <c r="E530" s="160">
        <v>1529.59</v>
      </c>
      <c r="F530" s="160">
        <v>0</v>
      </c>
      <c r="G530" s="160">
        <v>1529.59</v>
      </c>
      <c r="H530" s="160">
        <v>0</v>
      </c>
      <c r="I530" s="160">
        <v>1529.59</v>
      </c>
    </row>
    <row r="531" spans="1:9" ht="12" customHeight="1">
      <c r="A531" s="159" t="s">
        <v>698</v>
      </c>
      <c r="B531" s="159" t="s">
        <v>699</v>
      </c>
      <c r="C531" s="159" t="s">
        <v>358</v>
      </c>
      <c r="D531" s="159" t="s">
        <v>358</v>
      </c>
      <c r="E531" s="160">
        <v>2602.9</v>
      </c>
      <c r="F531" s="160">
        <v>0</v>
      </c>
      <c r="G531" s="160">
        <v>2602.9</v>
      </c>
      <c r="H531" s="160">
        <v>0</v>
      </c>
      <c r="I531" s="160">
        <v>2602.9</v>
      </c>
    </row>
    <row r="532" spans="1:9" ht="12" customHeight="1">
      <c r="A532" s="159" t="s">
        <v>700</v>
      </c>
      <c r="B532" s="159" t="s">
        <v>701</v>
      </c>
      <c r="C532" s="159" t="s">
        <v>358</v>
      </c>
      <c r="D532" s="159" t="s">
        <v>358</v>
      </c>
      <c r="E532" s="160">
        <v>2645</v>
      </c>
      <c r="F532" s="160">
        <v>0</v>
      </c>
      <c r="G532" s="160">
        <v>2645</v>
      </c>
      <c r="H532" s="160">
        <v>0</v>
      </c>
      <c r="I532" s="160">
        <v>2645</v>
      </c>
    </row>
    <row r="533" spans="1:9" ht="12" customHeight="1">
      <c r="A533" s="159" t="s">
        <v>2421</v>
      </c>
      <c r="B533" s="159" t="s">
        <v>2422</v>
      </c>
      <c r="C533" s="159" t="s">
        <v>358</v>
      </c>
      <c r="D533" s="159" t="s">
        <v>358</v>
      </c>
      <c r="E533" s="160">
        <v>40</v>
      </c>
      <c r="F533" s="160">
        <v>0</v>
      </c>
      <c r="G533" s="160">
        <v>40</v>
      </c>
      <c r="H533" s="160">
        <v>0</v>
      </c>
      <c r="I533" s="160">
        <v>40</v>
      </c>
    </row>
    <row r="534" spans="1:9" ht="12" customHeight="1">
      <c r="A534" s="159" t="s">
        <v>1095</v>
      </c>
      <c r="B534" s="159" t="s">
        <v>1088</v>
      </c>
      <c r="C534" s="159" t="s">
        <v>358</v>
      </c>
      <c r="D534" s="159" t="s">
        <v>358</v>
      </c>
      <c r="E534" s="160">
        <v>547.75</v>
      </c>
      <c r="F534" s="160">
        <v>0</v>
      </c>
      <c r="G534" s="160">
        <v>547.75</v>
      </c>
      <c r="H534" s="160">
        <v>0</v>
      </c>
      <c r="I534" s="160">
        <v>547.75</v>
      </c>
    </row>
    <row r="535" spans="1:9" ht="12" customHeight="1">
      <c r="A535" s="159" t="s">
        <v>702</v>
      </c>
      <c r="B535" s="159" t="s">
        <v>703</v>
      </c>
      <c r="C535" s="159" t="s">
        <v>358</v>
      </c>
      <c r="D535" s="159" t="s">
        <v>358</v>
      </c>
      <c r="E535" s="160">
        <v>2099.21</v>
      </c>
      <c r="F535" s="160">
        <v>0</v>
      </c>
      <c r="G535" s="160">
        <v>2099.21</v>
      </c>
      <c r="H535" s="160">
        <v>0</v>
      </c>
      <c r="I535" s="160">
        <v>2099.21</v>
      </c>
    </row>
    <row r="536" spans="1:9" ht="12" customHeight="1">
      <c r="A536" s="159" t="s">
        <v>2252</v>
      </c>
      <c r="B536" s="159" t="s">
        <v>2253</v>
      </c>
      <c r="C536" s="159" t="s">
        <v>358</v>
      </c>
      <c r="D536" s="159" t="s">
        <v>358</v>
      </c>
      <c r="E536" s="160">
        <v>402</v>
      </c>
      <c r="F536" s="160">
        <v>0</v>
      </c>
      <c r="G536" s="160">
        <v>402</v>
      </c>
      <c r="H536" s="160">
        <v>0</v>
      </c>
      <c r="I536" s="160">
        <v>402</v>
      </c>
    </row>
    <row r="537" spans="1:9" ht="12" customHeight="1">
      <c r="A537" s="159" t="s">
        <v>704</v>
      </c>
      <c r="B537" s="159" t="s">
        <v>705</v>
      </c>
      <c r="C537" s="159" t="s">
        <v>358</v>
      </c>
      <c r="D537" s="159" t="s">
        <v>358</v>
      </c>
      <c r="E537" s="160">
        <v>6467.73</v>
      </c>
      <c r="F537" s="160">
        <v>0</v>
      </c>
      <c r="G537" s="160">
        <v>6467.73</v>
      </c>
      <c r="H537" s="160">
        <v>0</v>
      </c>
      <c r="I537" s="160">
        <v>6467.73</v>
      </c>
    </row>
    <row r="538" spans="1:9" ht="12" customHeight="1">
      <c r="A538" s="159" t="s">
        <v>706</v>
      </c>
      <c r="B538" s="159" t="s">
        <v>707</v>
      </c>
      <c r="C538" s="159" t="s">
        <v>358</v>
      </c>
      <c r="D538" s="159" t="s">
        <v>358</v>
      </c>
      <c r="E538" s="160">
        <v>649.32</v>
      </c>
      <c r="F538" s="160">
        <v>0</v>
      </c>
      <c r="G538" s="160">
        <v>649.32</v>
      </c>
      <c r="H538" s="160">
        <v>0</v>
      </c>
      <c r="I538" s="160">
        <v>649.32</v>
      </c>
    </row>
    <row r="539" spans="1:9" ht="12" customHeight="1">
      <c r="A539" s="159" t="s">
        <v>708</v>
      </c>
      <c r="B539" s="159" t="s">
        <v>709</v>
      </c>
      <c r="C539" s="159" t="s">
        <v>358</v>
      </c>
      <c r="D539" s="159" t="s">
        <v>358</v>
      </c>
      <c r="E539" s="160">
        <v>842653.14</v>
      </c>
      <c r="F539" s="160">
        <v>0</v>
      </c>
      <c r="G539" s="160">
        <v>842653.14</v>
      </c>
      <c r="H539" s="160">
        <v>0</v>
      </c>
      <c r="I539" s="160">
        <v>842653.14</v>
      </c>
    </row>
    <row r="540" spans="1:9" ht="12" customHeight="1">
      <c r="A540" s="159" t="s">
        <v>710</v>
      </c>
      <c r="B540" s="159" t="s">
        <v>711</v>
      </c>
      <c r="C540" s="159" t="s">
        <v>358</v>
      </c>
      <c r="D540" s="159" t="s">
        <v>358</v>
      </c>
      <c r="E540" s="160">
        <v>5051.15</v>
      </c>
      <c r="F540" s="160">
        <v>0</v>
      </c>
      <c r="G540" s="160">
        <v>5051.15</v>
      </c>
      <c r="H540" s="160">
        <v>0</v>
      </c>
      <c r="I540" s="160">
        <v>5051.15</v>
      </c>
    </row>
    <row r="541" spans="1:9" ht="12" customHeight="1">
      <c r="A541" s="159" t="s">
        <v>712</v>
      </c>
      <c r="B541" s="159" t="s">
        <v>713</v>
      </c>
      <c r="C541" s="159" t="s">
        <v>358</v>
      </c>
      <c r="D541" s="159" t="s">
        <v>358</v>
      </c>
      <c r="E541" s="160">
        <v>825.86</v>
      </c>
      <c r="F541" s="160">
        <v>0</v>
      </c>
      <c r="G541" s="160">
        <v>825.86</v>
      </c>
      <c r="H541" s="160">
        <v>0</v>
      </c>
      <c r="I541" s="160">
        <v>825.86</v>
      </c>
    </row>
    <row r="542" spans="1:9" ht="12" customHeight="1">
      <c r="A542" s="159" t="s">
        <v>714</v>
      </c>
      <c r="B542" s="159" t="s">
        <v>715</v>
      </c>
      <c r="C542" s="159" t="s">
        <v>358</v>
      </c>
      <c r="D542" s="159" t="s">
        <v>358</v>
      </c>
      <c r="E542" s="160">
        <v>4170.09</v>
      </c>
      <c r="F542" s="160">
        <v>0</v>
      </c>
      <c r="G542" s="160">
        <v>4170.09</v>
      </c>
      <c r="H542" s="160">
        <v>0</v>
      </c>
      <c r="I542" s="160">
        <v>4170.09</v>
      </c>
    </row>
    <row r="543" spans="1:9" ht="12" customHeight="1">
      <c r="A543" s="159" t="s">
        <v>716</v>
      </c>
      <c r="B543" s="159" t="s">
        <v>717</v>
      </c>
      <c r="C543" s="159" t="s">
        <v>358</v>
      </c>
      <c r="D543" s="159" t="s">
        <v>358</v>
      </c>
      <c r="E543" s="160">
        <v>220</v>
      </c>
      <c r="F543" s="160">
        <v>0</v>
      </c>
      <c r="G543" s="160">
        <v>220</v>
      </c>
      <c r="H543" s="160">
        <v>0</v>
      </c>
      <c r="I543" s="160">
        <v>220</v>
      </c>
    </row>
    <row r="544" spans="1:9" ht="12" customHeight="1">
      <c r="A544" s="159" t="s">
        <v>718</v>
      </c>
      <c r="B544" s="159" t="s">
        <v>719</v>
      </c>
      <c r="C544" s="159" t="s">
        <v>358</v>
      </c>
      <c r="D544" s="159" t="s">
        <v>358</v>
      </c>
      <c r="E544" s="160">
        <v>6651.54</v>
      </c>
      <c r="F544" s="160">
        <v>0</v>
      </c>
      <c r="G544" s="160">
        <v>6651.54</v>
      </c>
      <c r="H544" s="160">
        <v>0</v>
      </c>
      <c r="I544" s="160">
        <v>6651.54</v>
      </c>
    </row>
    <row r="545" spans="1:9" ht="12" customHeight="1">
      <c r="A545" s="159" t="s">
        <v>720</v>
      </c>
      <c r="B545" s="159" t="s">
        <v>721</v>
      </c>
      <c r="C545" s="159" t="s">
        <v>358</v>
      </c>
      <c r="D545" s="159" t="s">
        <v>358</v>
      </c>
      <c r="E545" s="160">
        <v>4605.37</v>
      </c>
      <c r="F545" s="160">
        <v>0</v>
      </c>
      <c r="G545" s="160">
        <v>4605.37</v>
      </c>
      <c r="H545" s="160">
        <v>0</v>
      </c>
      <c r="I545" s="160">
        <v>4605.37</v>
      </c>
    </row>
    <row r="546" spans="1:9" ht="12" customHeight="1">
      <c r="A546" s="159" t="s">
        <v>722</v>
      </c>
      <c r="B546" s="159" t="s">
        <v>723</v>
      </c>
      <c r="C546" s="159" t="s">
        <v>358</v>
      </c>
      <c r="D546" s="159" t="s">
        <v>358</v>
      </c>
      <c r="E546" s="160">
        <v>11717.13</v>
      </c>
      <c r="F546" s="160">
        <v>0</v>
      </c>
      <c r="G546" s="160">
        <v>11717.13</v>
      </c>
      <c r="H546" s="160">
        <v>0</v>
      </c>
      <c r="I546" s="160">
        <v>11717.13</v>
      </c>
    </row>
    <row r="547" spans="1:9" ht="12" customHeight="1">
      <c r="A547" s="159" t="s">
        <v>724</v>
      </c>
      <c r="B547" s="159" t="s">
        <v>725</v>
      </c>
      <c r="C547" s="159" t="s">
        <v>358</v>
      </c>
      <c r="D547" s="159" t="s">
        <v>358</v>
      </c>
      <c r="E547" s="160">
        <v>2061.36</v>
      </c>
      <c r="F547" s="160">
        <v>0</v>
      </c>
      <c r="G547" s="160">
        <v>2061.36</v>
      </c>
      <c r="H547" s="160">
        <v>0</v>
      </c>
      <c r="I547" s="160">
        <v>2061.36</v>
      </c>
    </row>
    <row r="548" spans="1:9" ht="12" customHeight="1">
      <c r="A548" s="159" t="s">
        <v>726</v>
      </c>
      <c r="B548" s="159" t="s">
        <v>727</v>
      </c>
      <c r="C548" s="159" t="s">
        <v>358</v>
      </c>
      <c r="D548" s="159" t="s">
        <v>358</v>
      </c>
      <c r="E548" s="160">
        <v>3759.12</v>
      </c>
      <c r="F548" s="160">
        <v>0</v>
      </c>
      <c r="G548" s="160">
        <v>3759.12</v>
      </c>
      <c r="H548" s="160">
        <v>0</v>
      </c>
      <c r="I548" s="160">
        <v>3759.12</v>
      </c>
    </row>
    <row r="549" spans="1:9" ht="12" customHeight="1">
      <c r="A549" s="159" t="s">
        <v>728</v>
      </c>
      <c r="B549" s="159" t="s">
        <v>729</v>
      </c>
      <c r="C549" s="159" t="s">
        <v>358</v>
      </c>
      <c r="D549" s="159" t="s">
        <v>358</v>
      </c>
      <c r="E549" s="160">
        <v>2974.55</v>
      </c>
      <c r="F549" s="160">
        <v>0</v>
      </c>
      <c r="G549" s="160">
        <v>2974.55</v>
      </c>
      <c r="H549" s="160">
        <v>0</v>
      </c>
      <c r="I549" s="160">
        <v>2974.55</v>
      </c>
    </row>
    <row r="550" spans="1:9" ht="12" customHeight="1">
      <c r="A550" s="159" t="s">
        <v>730</v>
      </c>
      <c r="B550" s="159" t="s">
        <v>731</v>
      </c>
      <c r="C550" s="159" t="s">
        <v>358</v>
      </c>
      <c r="D550" s="159" t="s">
        <v>358</v>
      </c>
      <c r="E550" s="160">
        <v>715</v>
      </c>
      <c r="F550" s="160">
        <v>0</v>
      </c>
      <c r="G550" s="160">
        <v>715</v>
      </c>
      <c r="H550" s="160">
        <v>0</v>
      </c>
      <c r="I550" s="160">
        <v>715</v>
      </c>
    </row>
    <row r="551" spans="1:9" ht="12" customHeight="1">
      <c r="A551" s="159" t="s">
        <v>732</v>
      </c>
      <c r="B551" s="159" t="s">
        <v>733</v>
      </c>
      <c r="C551" s="159" t="s">
        <v>358</v>
      </c>
      <c r="D551" s="159" t="s">
        <v>358</v>
      </c>
      <c r="E551" s="160">
        <v>56.53</v>
      </c>
      <c r="F551" s="160">
        <v>0</v>
      </c>
      <c r="G551" s="160">
        <v>56.53</v>
      </c>
      <c r="H551" s="160">
        <v>0</v>
      </c>
      <c r="I551" s="160">
        <v>56.53</v>
      </c>
    </row>
    <row r="552" spans="1:9" ht="12" customHeight="1">
      <c r="A552" s="159" t="s">
        <v>734</v>
      </c>
      <c r="B552" s="159" t="s">
        <v>735</v>
      </c>
      <c r="C552" s="159" t="s">
        <v>358</v>
      </c>
      <c r="D552" s="159" t="s">
        <v>358</v>
      </c>
      <c r="E552" s="160">
        <v>3496.94</v>
      </c>
      <c r="F552" s="160">
        <v>0</v>
      </c>
      <c r="G552" s="160">
        <v>3496.94</v>
      </c>
      <c r="H552" s="160">
        <v>0</v>
      </c>
      <c r="I552" s="160">
        <v>3496.94</v>
      </c>
    </row>
    <row r="553" spans="1:9" ht="12" customHeight="1">
      <c r="A553" s="159" t="s">
        <v>2423</v>
      </c>
      <c r="B553" s="159" t="s">
        <v>2424</v>
      </c>
      <c r="C553" s="159" t="s">
        <v>358</v>
      </c>
      <c r="D553" s="159" t="s">
        <v>358</v>
      </c>
      <c r="E553" s="160">
        <v>1155.37</v>
      </c>
      <c r="F553" s="160">
        <v>0</v>
      </c>
      <c r="G553" s="160">
        <v>1155.37</v>
      </c>
      <c r="H553" s="160">
        <v>0</v>
      </c>
      <c r="I553" s="160">
        <v>1155.37</v>
      </c>
    </row>
    <row r="554" spans="1:9" ht="12" customHeight="1">
      <c r="A554" s="159" t="s">
        <v>736</v>
      </c>
      <c r="B554" s="159" t="s">
        <v>737</v>
      </c>
      <c r="C554" s="159" t="s">
        <v>358</v>
      </c>
      <c r="D554" s="159" t="s">
        <v>358</v>
      </c>
      <c r="E554" s="160">
        <v>1369.21</v>
      </c>
      <c r="F554" s="160">
        <v>0</v>
      </c>
      <c r="G554" s="160">
        <v>1369.21</v>
      </c>
      <c r="H554" s="160">
        <v>0</v>
      </c>
      <c r="I554" s="160">
        <v>1369.21</v>
      </c>
    </row>
    <row r="555" spans="1:9" ht="12" customHeight="1">
      <c r="A555" s="159" t="s">
        <v>738</v>
      </c>
      <c r="B555" s="159" t="s">
        <v>739</v>
      </c>
      <c r="C555" s="159" t="s">
        <v>358</v>
      </c>
      <c r="D555" s="159" t="s">
        <v>358</v>
      </c>
      <c r="E555" s="160">
        <v>10259.61</v>
      </c>
      <c r="F555" s="160">
        <v>0</v>
      </c>
      <c r="G555" s="160">
        <v>10259.61</v>
      </c>
      <c r="H555" s="160">
        <v>0</v>
      </c>
      <c r="I555" s="160">
        <v>10259.61</v>
      </c>
    </row>
    <row r="556" spans="1:9" ht="12" customHeight="1">
      <c r="A556" s="159" t="s">
        <v>2425</v>
      </c>
      <c r="B556" s="159" t="s">
        <v>2426</v>
      </c>
      <c r="C556" s="159" t="s">
        <v>358</v>
      </c>
      <c r="D556" s="159" t="s">
        <v>358</v>
      </c>
      <c r="E556" s="160">
        <v>1000</v>
      </c>
      <c r="F556" s="160">
        <v>0</v>
      </c>
      <c r="G556" s="160">
        <v>1000</v>
      </c>
      <c r="H556" s="160">
        <v>0</v>
      </c>
      <c r="I556" s="160">
        <v>1000</v>
      </c>
    </row>
    <row r="557" spans="1:9" ht="12" customHeight="1">
      <c r="A557" s="159" t="s">
        <v>740</v>
      </c>
      <c r="B557" s="159" t="s">
        <v>741</v>
      </c>
      <c r="C557" s="159" t="s">
        <v>358</v>
      </c>
      <c r="D557" s="159" t="s">
        <v>358</v>
      </c>
      <c r="E557" s="160">
        <v>1838.5</v>
      </c>
      <c r="F557" s="160">
        <v>0</v>
      </c>
      <c r="G557" s="160">
        <v>1838.5</v>
      </c>
      <c r="H557" s="160">
        <v>0</v>
      </c>
      <c r="I557" s="160">
        <v>1838.5</v>
      </c>
    </row>
    <row r="558" spans="1:9" ht="12" customHeight="1">
      <c r="A558" s="159" t="s">
        <v>1125</v>
      </c>
      <c r="B558" s="159" t="s">
        <v>1126</v>
      </c>
      <c r="C558" s="159" t="s">
        <v>358</v>
      </c>
      <c r="D558" s="159" t="s">
        <v>358</v>
      </c>
      <c r="E558" s="160">
        <v>447.99</v>
      </c>
      <c r="F558" s="160">
        <v>0</v>
      </c>
      <c r="G558" s="160">
        <v>447.99</v>
      </c>
      <c r="H558" s="160">
        <v>0</v>
      </c>
      <c r="I558" s="160">
        <v>447.99</v>
      </c>
    </row>
    <row r="559" spans="1:9" ht="12" customHeight="1">
      <c r="A559" s="159" t="s">
        <v>742</v>
      </c>
      <c r="B559" s="159" t="s">
        <v>743</v>
      </c>
      <c r="C559" s="159" t="s">
        <v>358</v>
      </c>
      <c r="D559" s="159" t="s">
        <v>358</v>
      </c>
      <c r="E559" s="160">
        <v>20.5</v>
      </c>
      <c r="F559" s="160">
        <v>0</v>
      </c>
      <c r="G559" s="160">
        <v>20.5</v>
      </c>
      <c r="H559" s="160">
        <v>0</v>
      </c>
      <c r="I559" s="160">
        <v>20.5</v>
      </c>
    </row>
    <row r="560" spans="1:9" ht="12" customHeight="1">
      <c r="A560" s="159" t="s">
        <v>2427</v>
      </c>
      <c r="B560" s="159" t="s">
        <v>2428</v>
      </c>
      <c r="C560" s="159" t="s">
        <v>358</v>
      </c>
      <c r="D560" s="159" t="s">
        <v>358</v>
      </c>
      <c r="E560" s="160">
        <v>340.7</v>
      </c>
      <c r="F560" s="160">
        <v>0</v>
      </c>
      <c r="G560" s="160">
        <v>340.7</v>
      </c>
      <c r="H560" s="160">
        <v>0</v>
      </c>
      <c r="I560" s="160">
        <v>340.7</v>
      </c>
    </row>
    <row r="561" spans="1:9" ht="12" customHeight="1">
      <c r="A561" s="159" t="s">
        <v>744</v>
      </c>
      <c r="B561" s="159" t="s">
        <v>745</v>
      </c>
      <c r="C561" s="159" t="s">
        <v>358</v>
      </c>
      <c r="D561" s="159" t="s">
        <v>358</v>
      </c>
      <c r="E561" s="160">
        <v>567.5</v>
      </c>
      <c r="F561" s="160">
        <v>0</v>
      </c>
      <c r="G561" s="160">
        <v>567.5</v>
      </c>
      <c r="H561" s="160">
        <v>0</v>
      </c>
      <c r="I561" s="160">
        <v>567.5</v>
      </c>
    </row>
    <row r="562" spans="1:9" ht="12" customHeight="1">
      <c r="A562" s="159" t="s">
        <v>2429</v>
      </c>
      <c r="B562" s="159" t="s">
        <v>2430</v>
      </c>
      <c r="C562" s="159" t="s">
        <v>358</v>
      </c>
      <c r="D562" s="159" t="s">
        <v>358</v>
      </c>
      <c r="E562" s="160">
        <v>1925</v>
      </c>
      <c r="F562" s="160">
        <v>0</v>
      </c>
      <c r="G562" s="160">
        <v>1925</v>
      </c>
      <c r="H562" s="160">
        <v>0</v>
      </c>
      <c r="I562" s="160">
        <v>1925</v>
      </c>
    </row>
    <row r="563" spans="1:9" ht="12" customHeight="1">
      <c r="A563" s="159" t="s">
        <v>746</v>
      </c>
      <c r="B563" s="159" t="s">
        <v>747</v>
      </c>
      <c r="C563" s="159" t="s">
        <v>358</v>
      </c>
      <c r="D563" s="159" t="s">
        <v>358</v>
      </c>
      <c r="E563" s="160">
        <v>1089.68</v>
      </c>
      <c r="F563" s="160">
        <v>0</v>
      </c>
      <c r="G563" s="160">
        <v>1089.68</v>
      </c>
      <c r="H563" s="160">
        <v>0</v>
      </c>
      <c r="I563" s="160">
        <v>1089.68</v>
      </c>
    </row>
    <row r="564" spans="1:9" ht="12" customHeight="1">
      <c r="A564" s="159" t="s">
        <v>748</v>
      </c>
      <c r="B564" s="159" t="s">
        <v>1053</v>
      </c>
      <c r="C564" s="159" t="s">
        <v>358</v>
      </c>
      <c r="D564" s="159" t="s">
        <v>358</v>
      </c>
      <c r="E564" s="160">
        <v>57400.66</v>
      </c>
      <c r="F564" s="160">
        <v>0</v>
      </c>
      <c r="G564" s="160">
        <v>57400.66</v>
      </c>
      <c r="H564" s="160">
        <v>0</v>
      </c>
      <c r="I564" s="160">
        <v>57400.66</v>
      </c>
    </row>
    <row r="565" spans="1:9" ht="12" customHeight="1">
      <c r="A565" s="159" t="s">
        <v>749</v>
      </c>
      <c r="B565" s="159" t="s">
        <v>2254</v>
      </c>
      <c r="C565" s="159" t="s">
        <v>358</v>
      </c>
      <c r="D565" s="159" t="s">
        <v>358</v>
      </c>
      <c r="E565" s="160">
        <v>4711.34</v>
      </c>
      <c r="F565" s="160">
        <v>0</v>
      </c>
      <c r="G565" s="160">
        <v>4711.34</v>
      </c>
      <c r="H565" s="160">
        <v>0</v>
      </c>
      <c r="I565" s="160">
        <v>4711.34</v>
      </c>
    </row>
    <row r="566" spans="1:9" ht="12" customHeight="1">
      <c r="A566" s="159" t="s">
        <v>750</v>
      </c>
      <c r="B566" s="159" t="s">
        <v>751</v>
      </c>
      <c r="C566" s="159" t="s">
        <v>358</v>
      </c>
      <c r="D566" s="159" t="s">
        <v>358</v>
      </c>
      <c r="E566" s="160">
        <v>208.02</v>
      </c>
      <c r="F566" s="160">
        <v>0</v>
      </c>
      <c r="G566" s="160">
        <v>208.02</v>
      </c>
      <c r="H566" s="160">
        <v>0</v>
      </c>
      <c r="I566" s="160">
        <v>208.02</v>
      </c>
    </row>
    <row r="567" spans="1:9" ht="12" customHeight="1">
      <c r="A567" s="159" t="s">
        <v>752</v>
      </c>
      <c r="B567" s="159" t="s">
        <v>753</v>
      </c>
      <c r="C567" s="159" t="s">
        <v>358</v>
      </c>
      <c r="D567" s="159" t="s">
        <v>358</v>
      </c>
      <c r="E567" s="160">
        <v>20711.48</v>
      </c>
      <c r="F567" s="160">
        <v>0</v>
      </c>
      <c r="G567" s="160">
        <v>20711.48</v>
      </c>
      <c r="H567" s="160">
        <v>0</v>
      </c>
      <c r="I567" s="160">
        <v>20711.48</v>
      </c>
    </row>
    <row r="568" spans="1:9" ht="12" customHeight="1">
      <c r="A568" s="159" t="s">
        <v>754</v>
      </c>
      <c r="B568" s="159" t="s">
        <v>1096</v>
      </c>
      <c r="C568" s="159" t="s">
        <v>358</v>
      </c>
      <c r="D568" s="159" t="s">
        <v>358</v>
      </c>
      <c r="E568" s="160">
        <v>2910.26</v>
      </c>
      <c r="F568" s="160">
        <v>0</v>
      </c>
      <c r="G568" s="160">
        <v>2910.26</v>
      </c>
      <c r="H568" s="160">
        <v>0</v>
      </c>
      <c r="I568" s="160">
        <v>2910.26</v>
      </c>
    </row>
    <row r="569" spans="1:9" ht="12" customHeight="1">
      <c r="A569" s="159" t="s">
        <v>755</v>
      </c>
      <c r="B569" s="159" t="s">
        <v>756</v>
      </c>
      <c r="C569" s="159" t="s">
        <v>358</v>
      </c>
      <c r="D569" s="159" t="s">
        <v>358</v>
      </c>
      <c r="E569" s="160">
        <v>9850.93</v>
      </c>
      <c r="F569" s="160">
        <v>0</v>
      </c>
      <c r="G569" s="160">
        <v>9850.93</v>
      </c>
      <c r="H569" s="160">
        <v>0</v>
      </c>
      <c r="I569" s="160">
        <v>9850.93</v>
      </c>
    </row>
    <row r="570" spans="1:9" ht="12" customHeight="1">
      <c r="A570" s="159" t="s">
        <v>757</v>
      </c>
      <c r="B570" s="159" t="s">
        <v>758</v>
      </c>
      <c r="C570" s="159" t="s">
        <v>358</v>
      </c>
      <c r="D570" s="159" t="s">
        <v>358</v>
      </c>
      <c r="E570" s="160">
        <v>6159.78</v>
      </c>
      <c r="F570" s="160">
        <v>0</v>
      </c>
      <c r="G570" s="160">
        <v>6159.78</v>
      </c>
      <c r="H570" s="160">
        <v>0</v>
      </c>
      <c r="I570" s="160">
        <v>6159.78</v>
      </c>
    </row>
    <row r="571" spans="1:9" ht="12" customHeight="1">
      <c r="A571" s="159" t="s">
        <v>759</v>
      </c>
      <c r="B571" s="159" t="s">
        <v>760</v>
      </c>
      <c r="C571" s="159" t="s">
        <v>358</v>
      </c>
      <c r="D571" s="159" t="s">
        <v>358</v>
      </c>
      <c r="E571" s="160">
        <v>329.09</v>
      </c>
      <c r="F571" s="160">
        <v>0</v>
      </c>
      <c r="G571" s="160">
        <v>329.09</v>
      </c>
      <c r="H571" s="160">
        <v>0</v>
      </c>
      <c r="I571" s="160">
        <v>329.09</v>
      </c>
    </row>
    <row r="572" spans="1:9" ht="12" customHeight="1">
      <c r="A572" s="159" t="s">
        <v>761</v>
      </c>
      <c r="B572" s="159" t="s">
        <v>762</v>
      </c>
      <c r="C572" s="159" t="s">
        <v>358</v>
      </c>
      <c r="D572" s="159" t="s">
        <v>358</v>
      </c>
      <c r="E572" s="160">
        <v>0.97</v>
      </c>
      <c r="F572" s="160">
        <v>0</v>
      </c>
      <c r="G572" s="160">
        <v>0.97</v>
      </c>
      <c r="H572" s="160">
        <v>0</v>
      </c>
      <c r="I572" s="160">
        <v>0.97</v>
      </c>
    </row>
    <row r="573" spans="1:9" ht="12" customHeight="1">
      <c r="A573" s="159" t="s">
        <v>763</v>
      </c>
      <c r="B573" s="159" t="s">
        <v>764</v>
      </c>
      <c r="C573" s="159" t="s">
        <v>358</v>
      </c>
      <c r="D573" s="159" t="s">
        <v>358</v>
      </c>
      <c r="E573" s="160">
        <v>23644.5</v>
      </c>
      <c r="F573" s="160">
        <v>0</v>
      </c>
      <c r="G573" s="160">
        <v>23644.5</v>
      </c>
      <c r="H573" s="160">
        <v>0</v>
      </c>
      <c r="I573" s="160">
        <v>23644.5</v>
      </c>
    </row>
    <row r="574" spans="1:9" ht="12" customHeight="1">
      <c r="A574" s="159" t="s">
        <v>765</v>
      </c>
      <c r="B574" s="159" t="s">
        <v>766</v>
      </c>
      <c r="C574" s="159" t="s">
        <v>358</v>
      </c>
      <c r="D574" s="159" t="s">
        <v>358</v>
      </c>
      <c r="E574" s="160">
        <v>139.01</v>
      </c>
      <c r="F574" s="160">
        <v>0</v>
      </c>
      <c r="G574" s="160">
        <v>139.01</v>
      </c>
      <c r="H574" s="160">
        <v>0</v>
      </c>
      <c r="I574" s="160">
        <v>139.01</v>
      </c>
    </row>
    <row r="575" spans="1:9" ht="12" customHeight="1">
      <c r="A575" s="159" t="s">
        <v>767</v>
      </c>
      <c r="B575" s="159" t="s">
        <v>768</v>
      </c>
      <c r="C575" s="159" t="s">
        <v>358</v>
      </c>
      <c r="D575" s="159" t="s">
        <v>358</v>
      </c>
      <c r="E575" s="160">
        <v>390.61</v>
      </c>
      <c r="F575" s="160">
        <v>0</v>
      </c>
      <c r="G575" s="160">
        <v>390.61</v>
      </c>
      <c r="H575" s="160">
        <v>0</v>
      </c>
      <c r="I575" s="160">
        <v>390.61</v>
      </c>
    </row>
    <row r="576" spans="1:9" ht="12" customHeight="1">
      <c r="A576" s="159" t="s">
        <v>769</v>
      </c>
      <c r="B576" s="159" t="s">
        <v>770</v>
      </c>
      <c r="C576" s="159" t="s">
        <v>358</v>
      </c>
      <c r="D576" s="159" t="s">
        <v>358</v>
      </c>
      <c r="E576" s="160">
        <v>323.73</v>
      </c>
      <c r="F576" s="160">
        <v>0</v>
      </c>
      <c r="G576" s="160">
        <v>323.73</v>
      </c>
      <c r="H576" s="160">
        <v>0</v>
      </c>
      <c r="I576" s="160">
        <v>323.73</v>
      </c>
    </row>
    <row r="577" spans="1:9" ht="12" customHeight="1">
      <c r="A577" s="159" t="s">
        <v>2255</v>
      </c>
      <c r="B577" s="159" t="s">
        <v>2256</v>
      </c>
      <c r="C577" s="159" t="s">
        <v>358</v>
      </c>
      <c r="D577" s="159" t="s">
        <v>358</v>
      </c>
      <c r="E577" s="160">
        <v>72.72</v>
      </c>
      <c r="F577" s="160">
        <v>0</v>
      </c>
      <c r="G577" s="160">
        <v>72.72</v>
      </c>
      <c r="H577" s="160">
        <v>0</v>
      </c>
      <c r="I577" s="160">
        <v>72.72</v>
      </c>
    </row>
    <row r="578" spans="1:9" ht="12" customHeight="1">
      <c r="A578" s="159" t="s">
        <v>771</v>
      </c>
      <c r="B578" s="159" t="s">
        <v>772</v>
      </c>
      <c r="C578" s="159" t="s">
        <v>358</v>
      </c>
      <c r="D578" s="159" t="s">
        <v>358</v>
      </c>
      <c r="E578" s="160">
        <v>6024.6</v>
      </c>
      <c r="F578" s="160">
        <v>0</v>
      </c>
      <c r="G578" s="160">
        <v>6024.6</v>
      </c>
      <c r="H578" s="160">
        <v>0</v>
      </c>
      <c r="I578" s="160">
        <v>6024.6</v>
      </c>
    </row>
    <row r="579" spans="1:9" ht="12" customHeight="1">
      <c r="A579" s="159" t="s">
        <v>773</v>
      </c>
      <c r="B579" s="159" t="s">
        <v>774</v>
      </c>
      <c r="C579" s="159" t="s">
        <v>358</v>
      </c>
      <c r="D579" s="159" t="s">
        <v>358</v>
      </c>
      <c r="E579" s="160">
        <v>4970.78</v>
      </c>
      <c r="F579" s="160">
        <v>0</v>
      </c>
      <c r="G579" s="160">
        <v>4970.78</v>
      </c>
      <c r="H579" s="160">
        <v>0</v>
      </c>
      <c r="I579" s="160">
        <v>4970.78</v>
      </c>
    </row>
    <row r="580" spans="1:9" ht="12" customHeight="1">
      <c r="A580" s="159" t="s">
        <v>2431</v>
      </c>
      <c r="B580" s="159" t="s">
        <v>2432</v>
      </c>
      <c r="C580" s="159" t="s">
        <v>358</v>
      </c>
      <c r="D580" s="159" t="s">
        <v>358</v>
      </c>
      <c r="E580" s="160">
        <v>2193.74</v>
      </c>
      <c r="F580" s="160">
        <v>0</v>
      </c>
      <c r="G580" s="160">
        <v>2193.74</v>
      </c>
      <c r="H580" s="160">
        <v>0</v>
      </c>
      <c r="I580" s="160">
        <v>2193.74</v>
      </c>
    </row>
    <row r="581" spans="1:9" ht="12" customHeight="1">
      <c r="A581" s="159" t="s">
        <v>775</v>
      </c>
      <c r="B581" s="159" t="s">
        <v>776</v>
      </c>
      <c r="C581" s="159" t="s">
        <v>358</v>
      </c>
      <c r="D581" s="159" t="s">
        <v>358</v>
      </c>
      <c r="E581" s="160">
        <v>457221.93</v>
      </c>
      <c r="F581" s="160">
        <v>0</v>
      </c>
      <c r="G581" s="160">
        <v>457221.93</v>
      </c>
      <c r="H581" s="160">
        <v>0</v>
      </c>
      <c r="I581" s="160">
        <v>457221.93</v>
      </c>
    </row>
    <row r="582" spans="1:9" ht="12" customHeight="1">
      <c r="A582" s="159" t="s">
        <v>1680</v>
      </c>
      <c r="B582" s="159" t="s">
        <v>1681</v>
      </c>
      <c r="C582" s="159" t="s">
        <v>358</v>
      </c>
      <c r="D582" s="159" t="s">
        <v>358</v>
      </c>
      <c r="E582" s="160">
        <v>1523.68</v>
      </c>
      <c r="F582" s="160">
        <v>0</v>
      </c>
      <c r="G582" s="160">
        <v>1523.68</v>
      </c>
      <c r="H582" s="160">
        <v>0</v>
      </c>
      <c r="I582" s="160">
        <v>1523.68</v>
      </c>
    </row>
    <row r="583" spans="1:9" ht="12" customHeight="1">
      <c r="A583" s="159" t="s">
        <v>777</v>
      </c>
      <c r="B583" s="159" t="s">
        <v>778</v>
      </c>
      <c r="C583" s="159" t="s">
        <v>358</v>
      </c>
      <c r="D583" s="159" t="s">
        <v>358</v>
      </c>
      <c r="E583" s="160">
        <v>15713.84</v>
      </c>
      <c r="F583" s="160">
        <v>0</v>
      </c>
      <c r="G583" s="160">
        <v>15713.84</v>
      </c>
      <c r="H583" s="160">
        <v>0</v>
      </c>
      <c r="I583" s="160">
        <v>15713.84</v>
      </c>
    </row>
    <row r="584" spans="1:9" ht="12" customHeight="1">
      <c r="A584" s="159" t="s">
        <v>779</v>
      </c>
      <c r="B584" s="159" t="s">
        <v>780</v>
      </c>
      <c r="C584" s="159" t="s">
        <v>358</v>
      </c>
      <c r="D584" s="159" t="s">
        <v>358</v>
      </c>
      <c r="E584" s="160">
        <v>0</v>
      </c>
      <c r="F584" s="160">
        <v>0</v>
      </c>
      <c r="G584" s="160">
        <v>0</v>
      </c>
      <c r="H584" s="160">
        <v>0</v>
      </c>
      <c r="I584" s="160">
        <v>0</v>
      </c>
    </row>
    <row r="585" spans="1:9" ht="12" customHeight="1">
      <c r="A585" s="159" t="s">
        <v>781</v>
      </c>
      <c r="B585" s="159" t="s">
        <v>782</v>
      </c>
      <c r="C585" s="159" t="s">
        <v>358</v>
      </c>
      <c r="D585" s="159" t="s">
        <v>358</v>
      </c>
      <c r="E585" s="160">
        <v>175334.27</v>
      </c>
      <c r="F585" s="160">
        <v>0</v>
      </c>
      <c r="G585" s="160">
        <v>175334.27</v>
      </c>
      <c r="H585" s="160">
        <v>0</v>
      </c>
      <c r="I585" s="160">
        <v>175334.27</v>
      </c>
    </row>
    <row r="586" spans="1:9" ht="12" customHeight="1">
      <c r="A586" s="159" t="s">
        <v>783</v>
      </c>
      <c r="B586" s="159" t="s">
        <v>784</v>
      </c>
      <c r="C586" s="159" t="s">
        <v>358</v>
      </c>
      <c r="D586" s="159" t="s">
        <v>358</v>
      </c>
      <c r="E586" s="160">
        <v>73207.8</v>
      </c>
      <c r="F586" s="160">
        <v>0</v>
      </c>
      <c r="G586" s="160">
        <v>73207.8</v>
      </c>
      <c r="H586" s="160">
        <v>0</v>
      </c>
      <c r="I586" s="160">
        <v>73207.8</v>
      </c>
    </row>
    <row r="587" spans="1:9" ht="12" customHeight="1">
      <c r="A587" s="159" t="s">
        <v>785</v>
      </c>
      <c r="B587" s="159" t="s">
        <v>786</v>
      </c>
      <c r="C587" s="159" t="s">
        <v>358</v>
      </c>
      <c r="D587" s="159" t="s">
        <v>358</v>
      </c>
      <c r="E587" s="160">
        <v>13444.55</v>
      </c>
      <c r="F587" s="160">
        <v>0</v>
      </c>
      <c r="G587" s="160">
        <v>13444.55</v>
      </c>
      <c r="H587" s="160">
        <v>0</v>
      </c>
      <c r="I587" s="160">
        <v>13444.55</v>
      </c>
    </row>
    <row r="588" spans="1:9" ht="12" customHeight="1">
      <c r="A588" s="159" t="s">
        <v>787</v>
      </c>
      <c r="B588" s="159" t="s">
        <v>788</v>
      </c>
      <c r="C588" s="159" t="s">
        <v>358</v>
      </c>
      <c r="D588" s="159" t="s">
        <v>358</v>
      </c>
      <c r="E588" s="160">
        <v>1441.22</v>
      </c>
      <c r="F588" s="160">
        <v>0</v>
      </c>
      <c r="G588" s="160">
        <v>1441.22</v>
      </c>
      <c r="H588" s="160">
        <v>0</v>
      </c>
      <c r="I588" s="160">
        <v>1441.22</v>
      </c>
    </row>
    <row r="589" spans="1:9" ht="12" customHeight="1">
      <c r="A589" s="159" t="s">
        <v>789</v>
      </c>
      <c r="B589" s="159" t="s">
        <v>790</v>
      </c>
      <c r="C589" s="159" t="s">
        <v>358</v>
      </c>
      <c r="D589" s="159" t="s">
        <v>358</v>
      </c>
      <c r="E589" s="160">
        <v>2613.6</v>
      </c>
      <c r="F589" s="160">
        <v>0</v>
      </c>
      <c r="G589" s="160">
        <v>2613.6</v>
      </c>
      <c r="H589" s="160">
        <v>0</v>
      </c>
      <c r="I589" s="160">
        <v>2613.6</v>
      </c>
    </row>
    <row r="590" spans="1:9" ht="12" customHeight="1">
      <c r="A590" s="159" t="s">
        <v>791</v>
      </c>
      <c r="B590" s="159" t="s">
        <v>792</v>
      </c>
      <c r="C590" s="159" t="s">
        <v>358</v>
      </c>
      <c r="D590" s="159" t="s">
        <v>358</v>
      </c>
      <c r="E590" s="160">
        <v>86761.71</v>
      </c>
      <c r="F590" s="160">
        <v>0</v>
      </c>
      <c r="G590" s="160">
        <v>86761.71</v>
      </c>
      <c r="H590" s="160">
        <v>0</v>
      </c>
      <c r="I590" s="160">
        <v>86761.71</v>
      </c>
    </row>
    <row r="591" spans="1:9" ht="12" customHeight="1">
      <c r="A591" s="159" t="s">
        <v>793</v>
      </c>
      <c r="B591" s="159" t="s">
        <v>794</v>
      </c>
      <c r="C591" s="159" t="s">
        <v>358</v>
      </c>
      <c r="D591" s="159" t="s">
        <v>358</v>
      </c>
      <c r="E591" s="160">
        <v>18</v>
      </c>
      <c r="F591" s="160">
        <v>0</v>
      </c>
      <c r="G591" s="160">
        <v>18</v>
      </c>
      <c r="H591" s="160">
        <v>0</v>
      </c>
      <c r="I591" s="160">
        <v>18</v>
      </c>
    </row>
    <row r="592" spans="1:9" ht="12" customHeight="1">
      <c r="A592" s="159" t="s">
        <v>795</v>
      </c>
      <c r="B592" s="159" t="s">
        <v>796</v>
      </c>
      <c r="C592" s="159" t="s">
        <v>358</v>
      </c>
      <c r="D592" s="159" t="s">
        <v>358</v>
      </c>
      <c r="E592" s="160">
        <v>9601.8</v>
      </c>
      <c r="F592" s="160">
        <v>0</v>
      </c>
      <c r="G592" s="160">
        <v>9601.8</v>
      </c>
      <c r="H592" s="160">
        <v>0</v>
      </c>
      <c r="I592" s="160">
        <v>9601.8</v>
      </c>
    </row>
    <row r="593" spans="1:9" ht="12" customHeight="1">
      <c r="A593" s="159" t="s">
        <v>797</v>
      </c>
      <c r="B593" s="159" t="s">
        <v>798</v>
      </c>
      <c r="C593" s="159" t="s">
        <v>358</v>
      </c>
      <c r="D593" s="159" t="s">
        <v>358</v>
      </c>
      <c r="E593" s="160">
        <v>60</v>
      </c>
      <c r="F593" s="160">
        <v>0</v>
      </c>
      <c r="G593" s="160">
        <v>60</v>
      </c>
      <c r="H593" s="160">
        <v>0</v>
      </c>
      <c r="I593" s="160">
        <v>60</v>
      </c>
    </row>
    <row r="594" spans="1:9" ht="12" customHeight="1">
      <c r="A594" s="159" t="s">
        <v>799</v>
      </c>
      <c r="B594" s="159" t="s">
        <v>800</v>
      </c>
      <c r="C594" s="159" t="s">
        <v>358</v>
      </c>
      <c r="D594" s="159" t="s">
        <v>358</v>
      </c>
      <c r="E594" s="160">
        <v>1895.68</v>
      </c>
      <c r="F594" s="160">
        <v>0</v>
      </c>
      <c r="G594" s="160">
        <v>1895.68</v>
      </c>
      <c r="H594" s="160">
        <v>0</v>
      </c>
      <c r="I594" s="160">
        <v>1895.68</v>
      </c>
    </row>
    <row r="595" spans="1:9" ht="12" customHeight="1">
      <c r="A595" s="159" t="s">
        <v>801</v>
      </c>
      <c r="B595" s="159" t="s">
        <v>802</v>
      </c>
      <c r="C595" s="159" t="s">
        <v>358</v>
      </c>
      <c r="D595" s="159" t="s">
        <v>358</v>
      </c>
      <c r="E595" s="160">
        <v>104.9</v>
      </c>
      <c r="F595" s="160">
        <v>0</v>
      </c>
      <c r="G595" s="160">
        <v>104.9</v>
      </c>
      <c r="H595" s="160">
        <v>0</v>
      </c>
      <c r="I595" s="160">
        <v>104.9</v>
      </c>
    </row>
    <row r="596" spans="1:9" ht="12" customHeight="1">
      <c r="A596" s="159" t="s">
        <v>803</v>
      </c>
      <c r="B596" s="159" t="s">
        <v>804</v>
      </c>
      <c r="C596" s="159" t="s">
        <v>358</v>
      </c>
      <c r="D596" s="159" t="s">
        <v>358</v>
      </c>
      <c r="E596" s="160">
        <v>892.22</v>
      </c>
      <c r="F596" s="160">
        <v>0</v>
      </c>
      <c r="G596" s="160">
        <v>892.22</v>
      </c>
      <c r="H596" s="160">
        <v>0</v>
      </c>
      <c r="I596" s="160">
        <v>892.22</v>
      </c>
    </row>
    <row r="597" spans="1:9" ht="12" customHeight="1">
      <c r="A597" s="159" t="s">
        <v>805</v>
      </c>
      <c r="B597" s="159" t="s">
        <v>806</v>
      </c>
      <c r="C597" s="159" t="s">
        <v>358</v>
      </c>
      <c r="D597" s="159" t="s">
        <v>358</v>
      </c>
      <c r="E597" s="160">
        <v>3451</v>
      </c>
      <c r="F597" s="160">
        <v>0</v>
      </c>
      <c r="G597" s="160">
        <v>3451</v>
      </c>
      <c r="H597" s="160">
        <v>0</v>
      </c>
      <c r="I597" s="160">
        <v>3451</v>
      </c>
    </row>
    <row r="598" spans="1:9" ht="12" customHeight="1">
      <c r="A598" s="159" t="s">
        <v>807</v>
      </c>
      <c r="B598" s="159" t="s">
        <v>808</v>
      </c>
      <c r="C598" s="159" t="s">
        <v>358</v>
      </c>
      <c r="D598" s="159" t="s">
        <v>358</v>
      </c>
      <c r="E598" s="160">
        <v>4298.31</v>
      </c>
      <c r="F598" s="160">
        <v>0</v>
      </c>
      <c r="G598" s="160">
        <v>4298.31</v>
      </c>
      <c r="H598" s="160">
        <v>0</v>
      </c>
      <c r="I598" s="160">
        <v>4298.31</v>
      </c>
    </row>
    <row r="599" spans="1:9" ht="12" customHeight="1">
      <c r="A599" s="159" t="s">
        <v>809</v>
      </c>
      <c r="B599" s="159" t="s">
        <v>810</v>
      </c>
      <c r="C599" s="159" t="s">
        <v>358</v>
      </c>
      <c r="D599" s="159" t="s">
        <v>358</v>
      </c>
      <c r="E599" s="160">
        <v>124.1</v>
      </c>
      <c r="F599" s="160">
        <v>0</v>
      </c>
      <c r="G599" s="160">
        <v>124.1</v>
      </c>
      <c r="H599" s="160">
        <v>0</v>
      </c>
      <c r="I599" s="160">
        <v>124.1</v>
      </c>
    </row>
    <row r="600" spans="1:9" ht="12" customHeight="1">
      <c r="A600" s="159" t="s">
        <v>811</v>
      </c>
      <c r="B600" s="159" t="s">
        <v>812</v>
      </c>
      <c r="C600" s="159" t="s">
        <v>358</v>
      </c>
      <c r="D600" s="159" t="s">
        <v>358</v>
      </c>
      <c r="E600" s="160">
        <v>570</v>
      </c>
      <c r="F600" s="160">
        <v>0</v>
      </c>
      <c r="G600" s="160">
        <v>570</v>
      </c>
      <c r="H600" s="160">
        <v>0</v>
      </c>
      <c r="I600" s="160">
        <v>570</v>
      </c>
    </row>
    <row r="601" spans="1:9" ht="12" customHeight="1">
      <c r="A601" s="159" t="s">
        <v>813</v>
      </c>
      <c r="B601" s="159" t="s">
        <v>814</v>
      </c>
      <c r="C601" s="159" t="s">
        <v>358</v>
      </c>
      <c r="D601" s="159" t="s">
        <v>358</v>
      </c>
      <c r="E601" s="160">
        <v>818</v>
      </c>
      <c r="F601" s="160">
        <v>0</v>
      </c>
      <c r="G601" s="160">
        <v>818</v>
      </c>
      <c r="H601" s="160">
        <v>0</v>
      </c>
      <c r="I601" s="160">
        <v>818</v>
      </c>
    </row>
    <row r="602" spans="1:9" ht="12" customHeight="1">
      <c r="A602" s="159" t="s">
        <v>815</v>
      </c>
      <c r="B602" s="159" t="s">
        <v>816</v>
      </c>
      <c r="C602" s="159" t="s">
        <v>358</v>
      </c>
      <c r="D602" s="159" t="s">
        <v>358</v>
      </c>
      <c r="E602" s="160">
        <v>579.64</v>
      </c>
      <c r="F602" s="160">
        <v>0</v>
      </c>
      <c r="G602" s="160">
        <v>579.64</v>
      </c>
      <c r="H602" s="160">
        <v>0</v>
      </c>
      <c r="I602" s="160">
        <v>579.64</v>
      </c>
    </row>
    <row r="603" spans="1:9" ht="12" customHeight="1">
      <c r="A603" s="159" t="s">
        <v>817</v>
      </c>
      <c r="B603" s="159" t="s">
        <v>818</v>
      </c>
      <c r="C603" s="159" t="s">
        <v>358</v>
      </c>
      <c r="D603" s="159" t="s">
        <v>358</v>
      </c>
      <c r="E603" s="160">
        <v>2643.5</v>
      </c>
      <c r="F603" s="160">
        <v>0</v>
      </c>
      <c r="G603" s="160">
        <v>2643.5</v>
      </c>
      <c r="H603" s="160">
        <v>0</v>
      </c>
      <c r="I603" s="160">
        <v>2643.5</v>
      </c>
    </row>
    <row r="604" spans="1:9" ht="12" customHeight="1">
      <c r="A604" s="159" t="s">
        <v>1097</v>
      </c>
      <c r="B604" s="159" t="s">
        <v>1089</v>
      </c>
      <c r="C604" s="159" t="s">
        <v>358</v>
      </c>
      <c r="D604" s="159" t="s">
        <v>358</v>
      </c>
      <c r="E604" s="160">
        <v>19039.83</v>
      </c>
      <c r="F604" s="160">
        <v>0</v>
      </c>
      <c r="G604" s="160">
        <v>19039.83</v>
      </c>
      <c r="H604" s="160">
        <v>0</v>
      </c>
      <c r="I604" s="160">
        <v>19039.83</v>
      </c>
    </row>
    <row r="605" spans="1:9" ht="12" customHeight="1">
      <c r="A605" s="159" t="s">
        <v>819</v>
      </c>
      <c r="B605" s="159" t="s">
        <v>820</v>
      </c>
      <c r="C605" s="159" t="s">
        <v>358</v>
      </c>
      <c r="D605" s="159" t="s">
        <v>358</v>
      </c>
      <c r="E605" s="160">
        <v>951.6</v>
      </c>
      <c r="F605" s="160">
        <v>0</v>
      </c>
      <c r="G605" s="160">
        <v>951.6</v>
      </c>
      <c r="H605" s="160">
        <v>0</v>
      </c>
      <c r="I605" s="160">
        <v>951.6</v>
      </c>
    </row>
    <row r="606" spans="1:9" ht="12" customHeight="1">
      <c r="A606" s="159" t="s">
        <v>821</v>
      </c>
      <c r="B606" s="159" t="s">
        <v>822</v>
      </c>
      <c r="C606" s="159" t="s">
        <v>358</v>
      </c>
      <c r="D606" s="159" t="s">
        <v>358</v>
      </c>
      <c r="E606" s="160">
        <v>6912</v>
      </c>
      <c r="F606" s="160">
        <v>0</v>
      </c>
      <c r="G606" s="160">
        <v>6912</v>
      </c>
      <c r="H606" s="160">
        <v>0</v>
      </c>
      <c r="I606" s="160">
        <v>6912</v>
      </c>
    </row>
    <row r="607" spans="1:9" ht="12" customHeight="1">
      <c r="A607" s="159" t="s">
        <v>1068</v>
      </c>
      <c r="B607" s="159" t="s">
        <v>1069</v>
      </c>
      <c r="C607" s="159" t="s">
        <v>358</v>
      </c>
      <c r="D607" s="159" t="s">
        <v>358</v>
      </c>
      <c r="E607" s="160">
        <v>300</v>
      </c>
      <c r="F607" s="160">
        <v>0</v>
      </c>
      <c r="G607" s="160">
        <v>300</v>
      </c>
      <c r="H607" s="160">
        <v>0</v>
      </c>
      <c r="I607" s="160">
        <v>300</v>
      </c>
    </row>
    <row r="608" spans="1:9" ht="12" customHeight="1">
      <c r="A608" s="159" t="s">
        <v>823</v>
      </c>
      <c r="B608" s="159" t="s">
        <v>824</v>
      </c>
      <c r="C608" s="159" t="s">
        <v>358</v>
      </c>
      <c r="D608" s="159" t="s">
        <v>358</v>
      </c>
      <c r="E608" s="160">
        <v>36250</v>
      </c>
      <c r="F608" s="160">
        <v>0</v>
      </c>
      <c r="G608" s="160">
        <v>36250</v>
      </c>
      <c r="H608" s="160">
        <v>0</v>
      </c>
      <c r="I608" s="160">
        <v>36250</v>
      </c>
    </row>
    <row r="609" spans="1:9" ht="12" customHeight="1">
      <c r="A609" s="159" t="s">
        <v>2433</v>
      </c>
      <c r="B609" s="159" t="s">
        <v>2434</v>
      </c>
      <c r="C609" s="159" t="s">
        <v>358</v>
      </c>
      <c r="D609" s="159" t="s">
        <v>358</v>
      </c>
      <c r="E609" s="160">
        <v>200</v>
      </c>
      <c r="F609" s="160">
        <v>0</v>
      </c>
      <c r="G609" s="160">
        <v>200</v>
      </c>
      <c r="H609" s="160">
        <v>0</v>
      </c>
      <c r="I609" s="160">
        <v>200</v>
      </c>
    </row>
    <row r="610" spans="1:9" ht="12" customHeight="1">
      <c r="A610" s="159" t="s">
        <v>825</v>
      </c>
      <c r="B610" s="159" t="s">
        <v>826</v>
      </c>
      <c r="C610" s="159" t="s">
        <v>358</v>
      </c>
      <c r="D610" s="159" t="s">
        <v>358</v>
      </c>
      <c r="E610" s="160">
        <v>17670</v>
      </c>
      <c r="F610" s="160">
        <v>0</v>
      </c>
      <c r="G610" s="160">
        <v>17670</v>
      </c>
      <c r="H610" s="160">
        <v>0</v>
      </c>
      <c r="I610" s="160">
        <v>17670</v>
      </c>
    </row>
    <row r="611" spans="1:9" ht="12" customHeight="1">
      <c r="A611" s="159" t="s">
        <v>827</v>
      </c>
      <c r="B611" s="159" t="s">
        <v>828</v>
      </c>
      <c r="C611" s="159" t="s">
        <v>358</v>
      </c>
      <c r="D611" s="159" t="s">
        <v>358</v>
      </c>
      <c r="E611" s="160">
        <v>18000</v>
      </c>
      <c r="F611" s="160">
        <v>0</v>
      </c>
      <c r="G611" s="160">
        <v>18000</v>
      </c>
      <c r="H611" s="160">
        <v>0</v>
      </c>
      <c r="I611" s="160">
        <v>18000</v>
      </c>
    </row>
    <row r="612" spans="1:9" ht="12" customHeight="1">
      <c r="A612" s="159" t="s">
        <v>829</v>
      </c>
      <c r="B612" s="159" t="s">
        <v>830</v>
      </c>
      <c r="C612" s="159" t="s">
        <v>358</v>
      </c>
      <c r="D612" s="159" t="s">
        <v>358</v>
      </c>
      <c r="E612" s="160">
        <v>559.5</v>
      </c>
      <c r="F612" s="160">
        <v>0</v>
      </c>
      <c r="G612" s="160">
        <v>559.5</v>
      </c>
      <c r="H612" s="160">
        <v>0</v>
      </c>
      <c r="I612" s="160">
        <v>559.5</v>
      </c>
    </row>
    <row r="613" spans="1:9" ht="12" customHeight="1">
      <c r="A613" s="159" t="s">
        <v>2435</v>
      </c>
      <c r="B613" s="159" t="s">
        <v>2436</v>
      </c>
      <c r="C613" s="159" t="s">
        <v>358</v>
      </c>
      <c r="D613" s="159" t="s">
        <v>358</v>
      </c>
      <c r="E613" s="160">
        <v>2040.85</v>
      </c>
      <c r="F613" s="160">
        <v>0</v>
      </c>
      <c r="G613" s="160">
        <v>2040.85</v>
      </c>
      <c r="H613" s="160">
        <v>0</v>
      </c>
      <c r="I613" s="160">
        <v>2040.85</v>
      </c>
    </row>
    <row r="614" spans="1:9" ht="12" customHeight="1">
      <c r="A614" s="179" t="s">
        <v>1682</v>
      </c>
      <c r="B614" s="179" t="s">
        <v>831</v>
      </c>
      <c r="C614" s="179" t="s">
        <v>358</v>
      </c>
      <c r="D614" s="179" t="s">
        <v>358</v>
      </c>
      <c r="E614" s="180">
        <v>0</v>
      </c>
      <c r="F614" s="180">
        <v>910.15</v>
      </c>
      <c r="G614" s="180">
        <v>0</v>
      </c>
      <c r="H614" s="180">
        <v>910.15</v>
      </c>
      <c r="I614" s="180">
        <v>-910.15</v>
      </c>
    </row>
    <row r="615" spans="1:9" ht="12" customHeight="1">
      <c r="A615" s="179" t="s">
        <v>1683</v>
      </c>
      <c r="B615" s="179" t="s">
        <v>832</v>
      </c>
      <c r="C615" s="179" t="s">
        <v>358</v>
      </c>
      <c r="D615" s="179" t="s">
        <v>358</v>
      </c>
      <c r="E615" s="180">
        <v>0</v>
      </c>
      <c r="F615" s="180">
        <v>8659</v>
      </c>
      <c r="G615" s="180">
        <v>0</v>
      </c>
      <c r="H615" s="180">
        <v>8659</v>
      </c>
      <c r="I615" s="180">
        <v>-8659</v>
      </c>
    </row>
    <row r="616" spans="1:9" ht="12" customHeight="1">
      <c r="A616" s="179" t="s">
        <v>1684</v>
      </c>
      <c r="B616" s="179" t="s">
        <v>833</v>
      </c>
      <c r="C616" s="179" t="s">
        <v>358</v>
      </c>
      <c r="D616" s="179" t="s">
        <v>358</v>
      </c>
      <c r="E616" s="180">
        <v>0</v>
      </c>
      <c r="F616" s="180">
        <v>29276</v>
      </c>
      <c r="G616" s="180">
        <v>0</v>
      </c>
      <c r="H616" s="180">
        <v>29276</v>
      </c>
      <c r="I616" s="180">
        <v>-29276</v>
      </c>
    </row>
    <row r="617" spans="1:9" ht="12" customHeight="1">
      <c r="A617" s="179" t="s">
        <v>1685</v>
      </c>
      <c r="B617" s="179" t="s">
        <v>834</v>
      </c>
      <c r="C617" s="179" t="s">
        <v>358</v>
      </c>
      <c r="D617" s="179" t="s">
        <v>358</v>
      </c>
      <c r="E617" s="180">
        <v>0</v>
      </c>
      <c r="F617" s="180">
        <v>34429.93</v>
      </c>
      <c r="G617" s="180">
        <v>0</v>
      </c>
      <c r="H617" s="180">
        <v>34429.93</v>
      </c>
      <c r="I617" s="180">
        <v>-34429.93</v>
      </c>
    </row>
    <row r="618" spans="1:9" ht="12" customHeight="1">
      <c r="A618" s="179" t="s">
        <v>1686</v>
      </c>
      <c r="B618" s="179" t="s">
        <v>835</v>
      </c>
      <c r="C618" s="179" t="s">
        <v>358</v>
      </c>
      <c r="D618" s="179" t="s">
        <v>358</v>
      </c>
      <c r="E618" s="180">
        <v>0</v>
      </c>
      <c r="F618" s="180">
        <v>2887.83</v>
      </c>
      <c r="G618" s="180">
        <v>0</v>
      </c>
      <c r="H618" s="180">
        <v>2887.83</v>
      </c>
      <c r="I618" s="180">
        <v>-2887.83</v>
      </c>
    </row>
    <row r="619" spans="1:9" ht="12" customHeight="1">
      <c r="A619" s="179" t="s">
        <v>1687</v>
      </c>
      <c r="B619" s="179" t="s">
        <v>836</v>
      </c>
      <c r="C619" s="179" t="s">
        <v>358</v>
      </c>
      <c r="D619" s="179" t="s">
        <v>358</v>
      </c>
      <c r="E619" s="180">
        <v>0</v>
      </c>
      <c r="F619" s="180">
        <v>2987.08</v>
      </c>
      <c r="G619" s="180">
        <v>0</v>
      </c>
      <c r="H619" s="180">
        <v>2987.08</v>
      </c>
      <c r="I619" s="180">
        <v>-2987.08</v>
      </c>
    </row>
    <row r="620" spans="1:9" ht="12" customHeight="1">
      <c r="A620" s="179" t="s">
        <v>1688</v>
      </c>
      <c r="B620" s="179" t="s">
        <v>837</v>
      </c>
      <c r="C620" s="179" t="s">
        <v>358</v>
      </c>
      <c r="D620" s="179" t="s">
        <v>358</v>
      </c>
      <c r="E620" s="180">
        <v>0</v>
      </c>
      <c r="F620" s="180">
        <v>357.66</v>
      </c>
      <c r="G620" s="180">
        <v>0</v>
      </c>
      <c r="H620" s="180">
        <v>357.66</v>
      </c>
      <c r="I620" s="180">
        <v>-357.66</v>
      </c>
    </row>
    <row r="621" spans="1:9" ht="12" customHeight="1">
      <c r="A621" s="179" t="s">
        <v>1689</v>
      </c>
      <c r="B621" s="179" t="s">
        <v>838</v>
      </c>
      <c r="C621" s="179" t="s">
        <v>358</v>
      </c>
      <c r="D621" s="179" t="s">
        <v>358</v>
      </c>
      <c r="E621" s="180">
        <v>0</v>
      </c>
      <c r="F621" s="180">
        <v>7216.58</v>
      </c>
      <c r="G621" s="180">
        <v>0</v>
      </c>
      <c r="H621" s="180">
        <v>7216.58</v>
      </c>
      <c r="I621" s="180">
        <v>-7216.58</v>
      </c>
    </row>
    <row r="622" spans="1:9" ht="12" customHeight="1">
      <c r="A622" s="179" t="s">
        <v>1690</v>
      </c>
      <c r="B622" s="179" t="s">
        <v>839</v>
      </c>
      <c r="C622" s="179" t="s">
        <v>358</v>
      </c>
      <c r="D622" s="179" t="s">
        <v>358</v>
      </c>
      <c r="E622" s="180">
        <v>0</v>
      </c>
      <c r="F622" s="180">
        <v>3591.04</v>
      </c>
      <c r="G622" s="180">
        <v>0</v>
      </c>
      <c r="H622" s="180">
        <v>3591.04</v>
      </c>
      <c r="I622" s="180">
        <v>-3591.04</v>
      </c>
    </row>
    <row r="623" spans="1:9" ht="12" customHeight="1">
      <c r="A623" s="179" t="s">
        <v>1691</v>
      </c>
      <c r="B623" s="179" t="s">
        <v>840</v>
      </c>
      <c r="C623" s="179" t="s">
        <v>358</v>
      </c>
      <c r="D623" s="179" t="s">
        <v>358</v>
      </c>
      <c r="E623" s="180">
        <v>0</v>
      </c>
      <c r="F623" s="180">
        <v>17310.17</v>
      </c>
      <c r="G623" s="180">
        <v>0</v>
      </c>
      <c r="H623" s="180">
        <v>17310.17</v>
      </c>
      <c r="I623" s="180">
        <v>-17310.17</v>
      </c>
    </row>
    <row r="624" spans="1:9" ht="12" customHeight="1">
      <c r="A624" s="179" t="s">
        <v>2437</v>
      </c>
      <c r="B624" s="179" t="s">
        <v>2438</v>
      </c>
      <c r="C624" s="179" t="s">
        <v>358</v>
      </c>
      <c r="D624" s="179" t="s">
        <v>358</v>
      </c>
      <c r="E624" s="180">
        <v>0</v>
      </c>
      <c r="F624" s="180">
        <v>10235</v>
      </c>
      <c r="G624" s="180">
        <v>0</v>
      </c>
      <c r="H624" s="180">
        <v>10235</v>
      </c>
      <c r="I624" s="180">
        <v>-10235</v>
      </c>
    </row>
    <row r="625" spans="1:9" ht="12" customHeight="1">
      <c r="A625" s="179" t="s">
        <v>1692</v>
      </c>
      <c r="B625" s="179" t="s">
        <v>841</v>
      </c>
      <c r="C625" s="179" t="s">
        <v>358</v>
      </c>
      <c r="D625" s="179" t="s">
        <v>358</v>
      </c>
      <c r="E625" s="180">
        <v>0</v>
      </c>
      <c r="F625" s="180">
        <v>391.97</v>
      </c>
      <c r="G625" s="180">
        <v>0</v>
      </c>
      <c r="H625" s="180">
        <v>391.97</v>
      </c>
      <c r="I625" s="180">
        <v>-391.97</v>
      </c>
    </row>
    <row r="626" spans="1:9" ht="12" customHeight="1">
      <c r="A626" s="179" t="s">
        <v>1693</v>
      </c>
      <c r="B626" s="179" t="s">
        <v>842</v>
      </c>
      <c r="C626" s="179" t="s">
        <v>358</v>
      </c>
      <c r="D626" s="179" t="s">
        <v>358</v>
      </c>
      <c r="E626" s="180">
        <v>0</v>
      </c>
      <c r="F626" s="180">
        <v>643.41</v>
      </c>
      <c r="G626" s="180">
        <v>0</v>
      </c>
      <c r="H626" s="180">
        <v>643.41</v>
      </c>
      <c r="I626" s="180">
        <v>-643.41</v>
      </c>
    </row>
    <row r="627" spans="1:9" ht="12" customHeight="1">
      <c r="A627" s="179" t="s">
        <v>1694</v>
      </c>
      <c r="B627" s="179" t="s">
        <v>843</v>
      </c>
      <c r="C627" s="179" t="s">
        <v>358</v>
      </c>
      <c r="D627" s="179" t="s">
        <v>358</v>
      </c>
      <c r="E627" s="180">
        <v>0</v>
      </c>
      <c r="F627" s="180">
        <v>24427.57</v>
      </c>
      <c r="G627" s="180">
        <v>0</v>
      </c>
      <c r="H627" s="180">
        <v>24427.57</v>
      </c>
      <c r="I627" s="180">
        <v>-24427.57</v>
      </c>
    </row>
    <row r="628" spans="1:9" ht="12" customHeight="1">
      <c r="A628" s="179" t="s">
        <v>1695</v>
      </c>
      <c r="B628" s="179" t="s">
        <v>844</v>
      </c>
      <c r="C628" s="179" t="s">
        <v>358</v>
      </c>
      <c r="D628" s="179" t="s">
        <v>358</v>
      </c>
      <c r="E628" s="180">
        <v>0</v>
      </c>
      <c r="F628" s="180">
        <v>2263.8</v>
      </c>
      <c r="G628" s="180">
        <v>0</v>
      </c>
      <c r="H628" s="180">
        <v>2263.8</v>
      </c>
      <c r="I628" s="180">
        <v>-2263.8</v>
      </c>
    </row>
    <row r="629" spans="1:9" ht="12" customHeight="1">
      <c r="A629" s="179" t="s">
        <v>1696</v>
      </c>
      <c r="B629" s="179" t="s">
        <v>845</v>
      </c>
      <c r="C629" s="179" t="s">
        <v>358</v>
      </c>
      <c r="D629" s="179" t="s">
        <v>358</v>
      </c>
      <c r="E629" s="180">
        <v>0</v>
      </c>
      <c r="F629" s="180">
        <v>12281.33</v>
      </c>
      <c r="G629" s="180">
        <v>0</v>
      </c>
      <c r="H629" s="180">
        <v>12281.33</v>
      </c>
      <c r="I629" s="180">
        <v>-12281.33</v>
      </c>
    </row>
    <row r="630" spans="1:9" ht="12" customHeight="1">
      <c r="A630" s="179" t="s">
        <v>1697</v>
      </c>
      <c r="B630" s="179" t="s">
        <v>846</v>
      </c>
      <c r="C630" s="179" t="s">
        <v>358</v>
      </c>
      <c r="D630" s="179" t="s">
        <v>358</v>
      </c>
      <c r="E630" s="180">
        <v>0</v>
      </c>
      <c r="F630" s="180">
        <v>3746.82</v>
      </c>
      <c r="G630" s="180">
        <v>0</v>
      </c>
      <c r="H630" s="180">
        <v>3746.82</v>
      </c>
      <c r="I630" s="180">
        <v>-3746.82</v>
      </c>
    </row>
    <row r="631" spans="1:9" ht="12" customHeight="1">
      <c r="A631" s="179" t="s">
        <v>1698</v>
      </c>
      <c r="B631" s="179" t="s">
        <v>847</v>
      </c>
      <c r="C631" s="179" t="s">
        <v>358</v>
      </c>
      <c r="D631" s="179" t="s">
        <v>358</v>
      </c>
      <c r="E631" s="180">
        <v>0</v>
      </c>
      <c r="F631" s="180">
        <v>2547.79</v>
      </c>
      <c r="G631" s="180">
        <v>0</v>
      </c>
      <c r="H631" s="180">
        <v>2547.79</v>
      </c>
      <c r="I631" s="180">
        <v>-2547.79</v>
      </c>
    </row>
    <row r="632" spans="1:9" ht="12" customHeight="1">
      <c r="A632" s="179" t="s">
        <v>1699</v>
      </c>
      <c r="B632" s="179" t="s">
        <v>848</v>
      </c>
      <c r="C632" s="179" t="s">
        <v>358</v>
      </c>
      <c r="D632" s="179" t="s">
        <v>358</v>
      </c>
      <c r="E632" s="180">
        <v>0</v>
      </c>
      <c r="F632" s="180">
        <v>2220.97</v>
      </c>
      <c r="G632" s="180">
        <v>0</v>
      </c>
      <c r="H632" s="180">
        <v>2220.97</v>
      </c>
      <c r="I632" s="180">
        <v>-2220.97</v>
      </c>
    </row>
    <row r="633" spans="1:9" ht="12" customHeight="1">
      <c r="A633" s="179" t="s">
        <v>1700</v>
      </c>
      <c r="B633" s="179" t="s">
        <v>849</v>
      </c>
      <c r="C633" s="179" t="s">
        <v>358</v>
      </c>
      <c r="D633" s="179" t="s">
        <v>358</v>
      </c>
      <c r="E633" s="180">
        <v>0</v>
      </c>
      <c r="F633" s="180">
        <v>105.42</v>
      </c>
      <c r="G633" s="180">
        <v>0</v>
      </c>
      <c r="H633" s="180">
        <v>105.42</v>
      </c>
      <c r="I633" s="180">
        <v>-105.42</v>
      </c>
    </row>
    <row r="634" spans="1:9" ht="12" customHeight="1">
      <c r="A634" s="179" t="s">
        <v>1701</v>
      </c>
      <c r="B634" s="179" t="s">
        <v>850</v>
      </c>
      <c r="C634" s="179" t="s">
        <v>358</v>
      </c>
      <c r="D634" s="179" t="s">
        <v>358</v>
      </c>
      <c r="E634" s="180">
        <v>0</v>
      </c>
      <c r="F634" s="180">
        <v>173.05</v>
      </c>
      <c r="G634" s="180">
        <v>0</v>
      </c>
      <c r="H634" s="180">
        <v>173.05</v>
      </c>
      <c r="I634" s="180">
        <v>-173.05</v>
      </c>
    </row>
    <row r="635" spans="1:9" ht="12" customHeight="1">
      <c r="A635" s="159" t="s">
        <v>851</v>
      </c>
      <c r="B635" s="159" t="s">
        <v>852</v>
      </c>
      <c r="C635" s="159" t="s">
        <v>358</v>
      </c>
      <c r="D635" s="159" t="s">
        <v>358</v>
      </c>
      <c r="E635" s="160">
        <v>16323.62</v>
      </c>
      <c r="F635" s="160">
        <v>0</v>
      </c>
      <c r="G635" s="160">
        <v>16323.62</v>
      </c>
      <c r="H635" s="160">
        <v>0</v>
      </c>
      <c r="I635" s="160">
        <v>16323.62</v>
      </c>
    </row>
    <row r="636" spans="1:9" ht="12" customHeight="1">
      <c r="A636" s="159" t="s">
        <v>853</v>
      </c>
      <c r="B636" s="159" t="s">
        <v>854</v>
      </c>
      <c r="C636" s="159" t="s">
        <v>358</v>
      </c>
      <c r="D636" s="159" t="s">
        <v>358</v>
      </c>
      <c r="E636" s="160">
        <v>8161.22</v>
      </c>
      <c r="F636" s="160">
        <v>0</v>
      </c>
      <c r="G636" s="160">
        <v>8161.22</v>
      </c>
      <c r="H636" s="160">
        <v>0</v>
      </c>
      <c r="I636" s="160">
        <v>8161.22</v>
      </c>
    </row>
    <row r="637" spans="1:9" ht="12" customHeight="1">
      <c r="A637" s="159" t="s">
        <v>855</v>
      </c>
      <c r="B637" s="159" t="s">
        <v>856</v>
      </c>
      <c r="C637" s="159" t="s">
        <v>358</v>
      </c>
      <c r="D637" s="159" t="s">
        <v>358</v>
      </c>
      <c r="E637" s="160">
        <v>196</v>
      </c>
      <c r="F637" s="160">
        <v>0</v>
      </c>
      <c r="G637" s="160">
        <v>196</v>
      </c>
      <c r="H637" s="160">
        <v>0</v>
      </c>
      <c r="I637" s="160">
        <v>196</v>
      </c>
    </row>
    <row r="638" spans="1:9" ht="12" customHeight="1">
      <c r="A638" s="231" t="s">
        <v>1702</v>
      </c>
      <c r="B638" s="231" t="s">
        <v>1703</v>
      </c>
      <c r="C638" s="231" t="s">
        <v>358</v>
      </c>
      <c r="D638" s="231" t="s">
        <v>358</v>
      </c>
      <c r="E638" s="232">
        <v>22883.36</v>
      </c>
      <c r="F638" s="232">
        <v>0</v>
      </c>
      <c r="G638" s="232">
        <v>22883.36</v>
      </c>
      <c r="H638" s="232">
        <v>0</v>
      </c>
      <c r="I638" s="232">
        <v>22883.36</v>
      </c>
    </row>
    <row r="639" spans="1:9" ht="12" customHeight="1">
      <c r="A639" s="193" t="s">
        <v>1704</v>
      </c>
      <c r="B639" s="193" t="s">
        <v>857</v>
      </c>
      <c r="C639" s="193" t="s">
        <v>358</v>
      </c>
      <c r="D639" s="193" t="s">
        <v>358</v>
      </c>
      <c r="E639" s="194">
        <v>49.39</v>
      </c>
      <c r="F639" s="194">
        <v>0</v>
      </c>
      <c r="G639" s="194">
        <v>49.39</v>
      </c>
      <c r="H639" s="194">
        <v>0</v>
      </c>
      <c r="I639" s="194">
        <v>49.39</v>
      </c>
    </row>
    <row r="640" spans="1:9" ht="12" customHeight="1">
      <c r="A640" s="183" t="s">
        <v>1705</v>
      </c>
      <c r="B640" s="183" t="s">
        <v>858</v>
      </c>
      <c r="C640" s="183" t="s">
        <v>358</v>
      </c>
      <c r="D640" s="183" t="s">
        <v>358</v>
      </c>
      <c r="E640" s="184">
        <v>297.96</v>
      </c>
      <c r="F640" s="184">
        <v>0</v>
      </c>
      <c r="G640" s="184">
        <v>297.96</v>
      </c>
      <c r="H640" s="184">
        <v>0</v>
      </c>
      <c r="I640" s="184">
        <v>297.96</v>
      </c>
    </row>
    <row r="641" spans="1:9" ht="12" customHeight="1">
      <c r="A641" s="183" t="s">
        <v>2518</v>
      </c>
      <c r="B641" s="183" t="s">
        <v>2519</v>
      </c>
      <c r="C641" s="183" t="s">
        <v>358</v>
      </c>
      <c r="D641" s="183" t="s">
        <v>358</v>
      </c>
      <c r="E641" s="184">
        <v>16.4</v>
      </c>
      <c r="F641" s="184">
        <v>0</v>
      </c>
      <c r="G641" s="184">
        <v>16.4</v>
      </c>
      <c r="H641" s="184">
        <v>0</v>
      </c>
      <c r="I641" s="184">
        <v>16.4</v>
      </c>
    </row>
    <row r="642" spans="1:9" ht="12" customHeight="1">
      <c r="A642" s="183" t="s">
        <v>2439</v>
      </c>
      <c r="B642" s="183" t="s">
        <v>2440</v>
      </c>
      <c r="C642" s="183" t="s">
        <v>358</v>
      </c>
      <c r="D642" s="183" t="s">
        <v>358</v>
      </c>
      <c r="E642" s="184">
        <v>437.35</v>
      </c>
      <c r="F642" s="184">
        <v>0</v>
      </c>
      <c r="G642" s="184">
        <v>437.35</v>
      </c>
      <c r="H642" s="184">
        <v>0</v>
      </c>
      <c r="I642" s="184">
        <v>437.35</v>
      </c>
    </row>
    <row r="643" spans="1:9" ht="12" customHeight="1">
      <c r="A643" s="183" t="s">
        <v>2520</v>
      </c>
      <c r="B643" s="183" t="s">
        <v>2521</v>
      </c>
      <c r="C643" s="183" t="s">
        <v>358</v>
      </c>
      <c r="D643" s="183" t="s">
        <v>358</v>
      </c>
      <c r="E643" s="184">
        <v>10723.8</v>
      </c>
      <c r="F643" s="184">
        <v>0</v>
      </c>
      <c r="G643" s="184">
        <v>10723.8</v>
      </c>
      <c r="H643" s="184">
        <v>0</v>
      </c>
      <c r="I643" s="184">
        <v>10723.8</v>
      </c>
    </row>
    <row r="644" spans="1:9" ht="12" customHeight="1">
      <c r="A644" s="183" t="s">
        <v>2257</v>
      </c>
      <c r="B644" s="183" t="s">
        <v>2258</v>
      </c>
      <c r="C644" s="183" t="s">
        <v>358</v>
      </c>
      <c r="D644" s="183" t="s">
        <v>358</v>
      </c>
      <c r="E644" s="184">
        <v>26644.27</v>
      </c>
      <c r="F644" s="184">
        <v>0</v>
      </c>
      <c r="G644" s="184">
        <v>26644.27</v>
      </c>
      <c r="H644" s="184">
        <v>0</v>
      </c>
      <c r="I644" s="184">
        <v>26644.27</v>
      </c>
    </row>
    <row r="645" spans="1:9" ht="12" customHeight="1">
      <c r="A645" s="179" t="s">
        <v>1706</v>
      </c>
      <c r="B645" s="179" t="s">
        <v>859</v>
      </c>
      <c r="C645" s="179" t="s">
        <v>358</v>
      </c>
      <c r="D645" s="179" t="s">
        <v>358</v>
      </c>
      <c r="E645" s="180">
        <v>0</v>
      </c>
      <c r="F645" s="180">
        <v>3991.45</v>
      </c>
      <c r="G645" s="180">
        <v>0</v>
      </c>
      <c r="H645" s="180">
        <v>3991.45</v>
      </c>
      <c r="I645" s="180">
        <v>-3991.45</v>
      </c>
    </row>
    <row r="646" spans="1:9" ht="12" customHeight="1">
      <c r="A646" s="179" t="s">
        <v>1707</v>
      </c>
      <c r="B646" s="179" t="s">
        <v>860</v>
      </c>
      <c r="C646" s="179" t="s">
        <v>358</v>
      </c>
      <c r="D646" s="179" t="s">
        <v>358</v>
      </c>
      <c r="E646" s="180">
        <v>0</v>
      </c>
      <c r="F646" s="180">
        <v>308833.81</v>
      </c>
      <c r="G646" s="180">
        <v>0</v>
      </c>
      <c r="H646" s="180">
        <v>308833.81</v>
      </c>
      <c r="I646" s="180">
        <v>-308833.81</v>
      </c>
    </row>
    <row r="647" spans="1:9" ht="12" customHeight="1">
      <c r="A647" s="179" t="s">
        <v>1708</v>
      </c>
      <c r="B647" s="179" t="s">
        <v>861</v>
      </c>
      <c r="C647" s="179" t="s">
        <v>358</v>
      </c>
      <c r="D647" s="179" t="s">
        <v>358</v>
      </c>
      <c r="E647" s="180">
        <v>0</v>
      </c>
      <c r="F647" s="180">
        <v>198403.53</v>
      </c>
      <c r="G647" s="180">
        <v>0</v>
      </c>
      <c r="H647" s="180">
        <v>198403.53</v>
      </c>
      <c r="I647" s="180">
        <v>-198403.53</v>
      </c>
    </row>
    <row r="648" spans="1:9" ht="12" customHeight="1">
      <c r="A648" s="179" t="s">
        <v>1709</v>
      </c>
      <c r="B648" s="179" t="s">
        <v>862</v>
      </c>
      <c r="C648" s="179" t="s">
        <v>358</v>
      </c>
      <c r="D648" s="179" t="s">
        <v>358</v>
      </c>
      <c r="E648" s="180">
        <v>0</v>
      </c>
      <c r="F648" s="180">
        <v>2446.27</v>
      </c>
      <c r="G648" s="180">
        <v>0</v>
      </c>
      <c r="H648" s="180">
        <v>2446.27</v>
      </c>
      <c r="I648" s="180">
        <v>-2446.27</v>
      </c>
    </row>
    <row r="649" spans="1:9" ht="12" customHeight="1">
      <c r="A649" s="179" t="s">
        <v>1710</v>
      </c>
      <c r="B649" s="179" t="s">
        <v>863</v>
      </c>
      <c r="C649" s="179" t="s">
        <v>358</v>
      </c>
      <c r="D649" s="179" t="s">
        <v>358</v>
      </c>
      <c r="E649" s="180">
        <v>0</v>
      </c>
      <c r="F649" s="180">
        <v>122806.7</v>
      </c>
      <c r="G649" s="180">
        <v>0</v>
      </c>
      <c r="H649" s="180">
        <v>122806.7</v>
      </c>
      <c r="I649" s="180">
        <v>-122806.7</v>
      </c>
    </row>
    <row r="650" spans="1:9" ht="12" customHeight="1">
      <c r="A650" s="179" t="s">
        <v>1711</v>
      </c>
      <c r="B650" s="179" t="s">
        <v>864</v>
      </c>
      <c r="C650" s="179" t="s">
        <v>358</v>
      </c>
      <c r="D650" s="179" t="s">
        <v>358</v>
      </c>
      <c r="E650" s="180">
        <v>0</v>
      </c>
      <c r="F650" s="180">
        <v>187879.4</v>
      </c>
      <c r="G650" s="180">
        <v>0</v>
      </c>
      <c r="H650" s="180">
        <v>187879.4</v>
      </c>
      <c r="I650" s="180">
        <v>-187879.4</v>
      </c>
    </row>
    <row r="651" spans="1:9" ht="12" customHeight="1">
      <c r="A651" s="179" t="s">
        <v>1712</v>
      </c>
      <c r="B651" s="179" t="s">
        <v>865</v>
      </c>
      <c r="C651" s="179" t="s">
        <v>358</v>
      </c>
      <c r="D651" s="179" t="s">
        <v>358</v>
      </c>
      <c r="E651" s="180">
        <v>0</v>
      </c>
      <c r="F651" s="180">
        <v>77072.45</v>
      </c>
      <c r="G651" s="180">
        <v>0</v>
      </c>
      <c r="H651" s="180">
        <v>77072.45</v>
      </c>
      <c r="I651" s="180">
        <v>-77072.45</v>
      </c>
    </row>
    <row r="652" spans="1:9" ht="12" customHeight="1">
      <c r="A652" s="179" t="s">
        <v>1713</v>
      </c>
      <c r="B652" s="179" t="s">
        <v>866</v>
      </c>
      <c r="C652" s="179" t="s">
        <v>358</v>
      </c>
      <c r="D652" s="179" t="s">
        <v>358</v>
      </c>
      <c r="E652" s="180">
        <v>0</v>
      </c>
      <c r="F652" s="180">
        <v>966723.49</v>
      </c>
      <c r="G652" s="180">
        <v>0</v>
      </c>
      <c r="H652" s="180">
        <v>966723.49</v>
      </c>
      <c r="I652" s="180">
        <v>-966723.49</v>
      </c>
    </row>
    <row r="653" spans="1:9" ht="12" customHeight="1">
      <c r="A653" s="179" t="s">
        <v>1714</v>
      </c>
      <c r="B653" s="179" t="s">
        <v>867</v>
      </c>
      <c r="C653" s="179" t="s">
        <v>358</v>
      </c>
      <c r="D653" s="179" t="s">
        <v>358</v>
      </c>
      <c r="E653" s="180">
        <v>0</v>
      </c>
      <c r="F653" s="180">
        <v>3865646.86</v>
      </c>
      <c r="G653" s="180">
        <v>0</v>
      </c>
      <c r="H653" s="180">
        <v>3865646.86</v>
      </c>
      <c r="I653" s="180">
        <v>-3865646.86</v>
      </c>
    </row>
    <row r="654" spans="1:9" ht="12" customHeight="1">
      <c r="A654" s="179" t="s">
        <v>2259</v>
      </c>
      <c r="B654" s="179" t="s">
        <v>2260</v>
      </c>
      <c r="C654" s="179" t="s">
        <v>358</v>
      </c>
      <c r="D654" s="179" t="s">
        <v>358</v>
      </c>
      <c r="E654" s="180">
        <v>0</v>
      </c>
      <c r="F654" s="180">
        <v>3323.9</v>
      </c>
      <c r="G654" s="180">
        <v>0</v>
      </c>
      <c r="H654" s="180">
        <v>3323.9</v>
      </c>
      <c r="I654" s="180">
        <v>-3323.9</v>
      </c>
    </row>
    <row r="655" spans="1:9" ht="12" customHeight="1">
      <c r="A655" s="179" t="s">
        <v>2261</v>
      </c>
      <c r="B655" s="179" t="s">
        <v>2262</v>
      </c>
      <c r="C655" s="179" t="s">
        <v>358</v>
      </c>
      <c r="D655" s="179" t="s">
        <v>358</v>
      </c>
      <c r="E655" s="180">
        <v>0</v>
      </c>
      <c r="F655" s="180">
        <v>41102.11</v>
      </c>
      <c r="G655" s="180">
        <v>0</v>
      </c>
      <c r="H655" s="180">
        <v>41102.11</v>
      </c>
      <c r="I655" s="180">
        <v>-41102.11</v>
      </c>
    </row>
    <row r="656" spans="1:9" ht="12" customHeight="1">
      <c r="A656" s="179" t="s">
        <v>2263</v>
      </c>
      <c r="B656" s="179" t="s">
        <v>2264</v>
      </c>
      <c r="C656" s="179" t="s">
        <v>358</v>
      </c>
      <c r="D656" s="179" t="s">
        <v>358</v>
      </c>
      <c r="E656" s="180">
        <v>0</v>
      </c>
      <c r="F656" s="180">
        <v>164280.16</v>
      </c>
      <c r="G656" s="180">
        <v>0</v>
      </c>
      <c r="H656" s="180">
        <v>164280.16</v>
      </c>
      <c r="I656" s="180">
        <v>-164280.16</v>
      </c>
    </row>
    <row r="657" spans="1:9" ht="12" customHeight="1">
      <c r="A657" s="179" t="s">
        <v>1715</v>
      </c>
      <c r="B657" s="179" t="s">
        <v>868</v>
      </c>
      <c r="C657" s="179" t="s">
        <v>358</v>
      </c>
      <c r="D657" s="179" t="s">
        <v>358</v>
      </c>
      <c r="E657" s="180">
        <v>0</v>
      </c>
      <c r="F657" s="180">
        <v>62098.03</v>
      </c>
      <c r="G657" s="180">
        <v>0</v>
      </c>
      <c r="H657" s="180">
        <v>62098.03</v>
      </c>
      <c r="I657" s="180">
        <v>-62098.03</v>
      </c>
    </row>
    <row r="658" spans="1:9" ht="12" customHeight="1">
      <c r="A658" s="179" t="s">
        <v>1716</v>
      </c>
      <c r="B658" s="179" t="s">
        <v>869</v>
      </c>
      <c r="C658" s="179" t="s">
        <v>358</v>
      </c>
      <c r="D658" s="179" t="s">
        <v>358</v>
      </c>
      <c r="E658" s="180">
        <v>0</v>
      </c>
      <c r="F658" s="180">
        <v>95339.05</v>
      </c>
      <c r="G658" s="180">
        <v>0</v>
      </c>
      <c r="H658" s="180">
        <v>95339.05</v>
      </c>
      <c r="I658" s="180">
        <v>-95339.05</v>
      </c>
    </row>
    <row r="659" spans="1:9" ht="12" customHeight="1">
      <c r="A659" s="179" t="s">
        <v>1717</v>
      </c>
      <c r="B659" s="179" t="s">
        <v>870</v>
      </c>
      <c r="C659" s="179" t="s">
        <v>358</v>
      </c>
      <c r="D659" s="179" t="s">
        <v>358</v>
      </c>
      <c r="E659" s="180">
        <v>0</v>
      </c>
      <c r="F659" s="180">
        <v>1461.33</v>
      </c>
      <c r="G659" s="180">
        <v>0</v>
      </c>
      <c r="H659" s="180">
        <v>1461.33</v>
      </c>
      <c r="I659" s="180">
        <v>-1461.33</v>
      </c>
    </row>
    <row r="660" spans="1:9" ht="12" customHeight="1">
      <c r="A660" s="179" t="s">
        <v>1718</v>
      </c>
      <c r="B660" s="179" t="s">
        <v>1127</v>
      </c>
      <c r="C660" s="179" t="s">
        <v>358</v>
      </c>
      <c r="D660" s="179" t="s">
        <v>358</v>
      </c>
      <c r="E660" s="180">
        <v>0</v>
      </c>
      <c r="F660" s="180">
        <v>336.96</v>
      </c>
      <c r="G660" s="180">
        <v>0</v>
      </c>
      <c r="H660" s="180">
        <v>336.96</v>
      </c>
      <c r="I660" s="180">
        <v>-336.96</v>
      </c>
    </row>
    <row r="661" spans="1:9" ht="12" customHeight="1">
      <c r="A661" s="179" t="s">
        <v>1719</v>
      </c>
      <c r="B661" s="179" t="s">
        <v>1128</v>
      </c>
      <c r="C661" s="179" t="s">
        <v>358</v>
      </c>
      <c r="D661" s="179" t="s">
        <v>358</v>
      </c>
      <c r="E661" s="180">
        <v>0</v>
      </c>
      <c r="F661" s="180">
        <v>518.41</v>
      </c>
      <c r="G661" s="180">
        <v>0</v>
      </c>
      <c r="H661" s="180">
        <v>518.41</v>
      </c>
      <c r="I661" s="180">
        <v>-518.41</v>
      </c>
    </row>
    <row r="662" spans="1:9" ht="12" customHeight="1">
      <c r="A662" s="179" t="s">
        <v>1720</v>
      </c>
      <c r="B662" s="179" t="s">
        <v>1129</v>
      </c>
      <c r="C662" s="179" t="s">
        <v>358</v>
      </c>
      <c r="D662" s="179" t="s">
        <v>358</v>
      </c>
      <c r="E662" s="180">
        <v>0</v>
      </c>
      <c r="F662" s="180">
        <v>8.64</v>
      </c>
      <c r="G662" s="180">
        <v>0</v>
      </c>
      <c r="H662" s="180">
        <v>8.64</v>
      </c>
      <c r="I662" s="180">
        <v>-8.64</v>
      </c>
    </row>
    <row r="663" spans="1:9" ht="12" customHeight="1">
      <c r="A663" s="179" t="s">
        <v>1721</v>
      </c>
      <c r="B663" s="179" t="s">
        <v>871</v>
      </c>
      <c r="C663" s="179" t="s">
        <v>358</v>
      </c>
      <c r="D663" s="179" t="s">
        <v>358</v>
      </c>
      <c r="E663" s="180">
        <v>0</v>
      </c>
      <c r="F663" s="180">
        <v>60742.34</v>
      </c>
      <c r="G663" s="180">
        <v>0</v>
      </c>
      <c r="H663" s="180">
        <v>60742.34</v>
      </c>
      <c r="I663" s="180">
        <v>-60742.34</v>
      </c>
    </row>
    <row r="664" spans="1:9" ht="12" customHeight="1">
      <c r="A664" s="179" t="s">
        <v>1722</v>
      </c>
      <c r="B664" s="179" t="s">
        <v>872</v>
      </c>
      <c r="C664" s="179" t="s">
        <v>358</v>
      </c>
      <c r="D664" s="179" t="s">
        <v>358</v>
      </c>
      <c r="E664" s="180">
        <v>0</v>
      </c>
      <c r="F664" s="180">
        <v>94197.95</v>
      </c>
      <c r="G664" s="180">
        <v>0</v>
      </c>
      <c r="H664" s="180">
        <v>94197.95</v>
      </c>
      <c r="I664" s="180">
        <v>-94197.95</v>
      </c>
    </row>
    <row r="665" spans="1:9" ht="12" customHeight="1">
      <c r="A665" s="179" t="s">
        <v>1723</v>
      </c>
      <c r="B665" s="179" t="s">
        <v>873</v>
      </c>
      <c r="C665" s="179" t="s">
        <v>358</v>
      </c>
      <c r="D665" s="179" t="s">
        <v>358</v>
      </c>
      <c r="E665" s="180">
        <v>0</v>
      </c>
      <c r="F665" s="180">
        <v>1164.47</v>
      </c>
      <c r="G665" s="180">
        <v>0</v>
      </c>
      <c r="H665" s="180">
        <v>1164.47</v>
      </c>
      <c r="I665" s="180">
        <v>-1164.47</v>
      </c>
    </row>
    <row r="666" spans="1:9" ht="12" customHeight="1">
      <c r="A666" s="179" t="s">
        <v>1724</v>
      </c>
      <c r="B666" s="179" t="s">
        <v>874</v>
      </c>
      <c r="C666" s="179" t="s">
        <v>358</v>
      </c>
      <c r="D666" s="179" t="s">
        <v>358</v>
      </c>
      <c r="E666" s="180">
        <v>0</v>
      </c>
      <c r="F666" s="180">
        <v>109805.3</v>
      </c>
      <c r="G666" s="180">
        <v>0</v>
      </c>
      <c r="H666" s="180">
        <v>109805.3</v>
      </c>
      <c r="I666" s="180">
        <v>-109805.3</v>
      </c>
    </row>
    <row r="667" spans="1:9" ht="12" customHeight="1">
      <c r="A667" s="179" t="s">
        <v>1725</v>
      </c>
      <c r="B667" s="179" t="s">
        <v>875</v>
      </c>
      <c r="C667" s="179" t="s">
        <v>358</v>
      </c>
      <c r="D667" s="179" t="s">
        <v>358</v>
      </c>
      <c r="E667" s="180">
        <v>0</v>
      </c>
      <c r="F667" s="180">
        <v>169623.69</v>
      </c>
      <c r="G667" s="180">
        <v>0</v>
      </c>
      <c r="H667" s="180">
        <v>169623.69</v>
      </c>
      <c r="I667" s="180">
        <v>-169623.69</v>
      </c>
    </row>
    <row r="668" spans="1:9" ht="12" customHeight="1">
      <c r="A668" s="179" t="s">
        <v>1726</v>
      </c>
      <c r="B668" s="179" t="s">
        <v>876</v>
      </c>
      <c r="C668" s="179" t="s">
        <v>358</v>
      </c>
      <c r="D668" s="179" t="s">
        <v>358</v>
      </c>
      <c r="E668" s="180">
        <v>0</v>
      </c>
      <c r="F668" s="180">
        <v>1751.86</v>
      </c>
      <c r="G668" s="180">
        <v>0</v>
      </c>
      <c r="H668" s="180">
        <v>1751.86</v>
      </c>
      <c r="I668" s="180">
        <v>-1751.86</v>
      </c>
    </row>
    <row r="669" spans="1:9" ht="12" customHeight="1">
      <c r="A669" s="179" t="s">
        <v>1727</v>
      </c>
      <c r="B669" s="179" t="s">
        <v>877</v>
      </c>
      <c r="C669" s="179" t="s">
        <v>358</v>
      </c>
      <c r="D669" s="179" t="s">
        <v>358</v>
      </c>
      <c r="E669" s="180">
        <v>0</v>
      </c>
      <c r="F669" s="180">
        <v>22093.07</v>
      </c>
      <c r="G669" s="180">
        <v>0</v>
      </c>
      <c r="H669" s="180">
        <v>22093.07</v>
      </c>
      <c r="I669" s="180">
        <v>-22093.07</v>
      </c>
    </row>
    <row r="670" spans="1:9" ht="12" customHeight="1">
      <c r="A670" s="179" t="s">
        <v>1728</v>
      </c>
      <c r="B670" s="179" t="s">
        <v>878</v>
      </c>
      <c r="C670" s="179" t="s">
        <v>358</v>
      </c>
      <c r="D670" s="179" t="s">
        <v>358</v>
      </c>
      <c r="E670" s="180">
        <v>0</v>
      </c>
      <c r="F670" s="180">
        <v>33846.59</v>
      </c>
      <c r="G670" s="180">
        <v>0</v>
      </c>
      <c r="H670" s="180">
        <v>33846.59</v>
      </c>
      <c r="I670" s="180">
        <v>-33846.59</v>
      </c>
    </row>
    <row r="671" spans="1:9" ht="12" customHeight="1">
      <c r="A671" s="179" t="s">
        <v>1729</v>
      </c>
      <c r="B671" s="179" t="s">
        <v>879</v>
      </c>
      <c r="C671" s="179" t="s">
        <v>358</v>
      </c>
      <c r="D671" s="179" t="s">
        <v>358</v>
      </c>
      <c r="E671" s="180">
        <v>0</v>
      </c>
      <c r="F671" s="180">
        <v>471.37</v>
      </c>
      <c r="G671" s="180">
        <v>0</v>
      </c>
      <c r="H671" s="180">
        <v>471.37</v>
      </c>
      <c r="I671" s="180">
        <v>-471.37</v>
      </c>
    </row>
    <row r="672" spans="1:9" ht="12" customHeight="1">
      <c r="A672" s="179" t="s">
        <v>1730</v>
      </c>
      <c r="B672" s="179" t="s">
        <v>880</v>
      </c>
      <c r="C672" s="179" t="s">
        <v>358</v>
      </c>
      <c r="D672" s="179" t="s">
        <v>358</v>
      </c>
      <c r="E672" s="180">
        <v>0</v>
      </c>
      <c r="F672" s="180">
        <v>22855.73</v>
      </c>
      <c r="G672" s="180">
        <v>0</v>
      </c>
      <c r="H672" s="180">
        <v>22855.73</v>
      </c>
      <c r="I672" s="180">
        <v>-22855.73</v>
      </c>
    </row>
    <row r="673" spans="1:9" ht="12" customHeight="1">
      <c r="A673" s="179" t="s">
        <v>1731</v>
      </c>
      <c r="B673" s="179" t="s">
        <v>881</v>
      </c>
      <c r="C673" s="179" t="s">
        <v>358</v>
      </c>
      <c r="D673" s="179" t="s">
        <v>358</v>
      </c>
      <c r="E673" s="180">
        <v>0</v>
      </c>
      <c r="F673" s="180">
        <v>43770.91</v>
      </c>
      <c r="G673" s="180">
        <v>0</v>
      </c>
      <c r="H673" s="180">
        <v>43770.91</v>
      </c>
      <c r="I673" s="180">
        <v>-43770.91</v>
      </c>
    </row>
    <row r="674" spans="1:9" ht="12" customHeight="1">
      <c r="A674" s="179" t="s">
        <v>1732</v>
      </c>
      <c r="B674" s="179" t="s">
        <v>882</v>
      </c>
      <c r="C674" s="179" t="s">
        <v>358</v>
      </c>
      <c r="D674" s="179" t="s">
        <v>358</v>
      </c>
      <c r="E674" s="180">
        <v>0</v>
      </c>
      <c r="F674" s="180">
        <v>561.9</v>
      </c>
      <c r="G674" s="180">
        <v>0</v>
      </c>
      <c r="H674" s="180">
        <v>561.9</v>
      </c>
      <c r="I674" s="180">
        <v>-561.9</v>
      </c>
    </row>
    <row r="675" spans="1:9" ht="12" customHeight="1">
      <c r="A675" s="179" t="s">
        <v>1733</v>
      </c>
      <c r="B675" s="179" t="s">
        <v>883</v>
      </c>
      <c r="C675" s="179" t="s">
        <v>358</v>
      </c>
      <c r="D675" s="179" t="s">
        <v>358</v>
      </c>
      <c r="E675" s="180">
        <v>0</v>
      </c>
      <c r="F675" s="180">
        <v>27684.81</v>
      </c>
      <c r="G675" s="180">
        <v>0</v>
      </c>
      <c r="H675" s="180">
        <v>27684.81</v>
      </c>
      <c r="I675" s="180">
        <v>-27684.81</v>
      </c>
    </row>
    <row r="676" spans="1:9" ht="12" customHeight="1">
      <c r="A676" s="179" t="s">
        <v>1734</v>
      </c>
      <c r="B676" s="179" t="s">
        <v>884</v>
      </c>
      <c r="C676" s="179" t="s">
        <v>358</v>
      </c>
      <c r="D676" s="179" t="s">
        <v>358</v>
      </c>
      <c r="E676" s="180">
        <v>0</v>
      </c>
      <c r="F676" s="180">
        <v>48218.88</v>
      </c>
      <c r="G676" s="180">
        <v>0</v>
      </c>
      <c r="H676" s="180">
        <v>48218.88</v>
      </c>
      <c r="I676" s="180">
        <v>-48218.88</v>
      </c>
    </row>
    <row r="677" spans="1:9" ht="12" customHeight="1">
      <c r="A677" s="179" t="s">
        <v>1735</v>
      </c>
      <c r="B677" s="179" t="s">
        <v>885</v>
      </c>
      <c r="C677" s="179" t="s">
        <v>358</v>
      </c>
      <c r="D677" s="179" t="s">
        <v>358</v>
      </c>
      <c r="E677" s="180">
        <v>0</v>
      </c>
      <c r="F677" s="180">
        <v>717.75</v>
      </c>
      <c r="G677" s="180">
        <v>0</v>
      </c>
      <c r="H677" s="180">
        <v>717.75</v>
      </c>
      <c r="I677" s="180">
        <v>-717.75</v>
      </c>
    </row>
    <row r="678" spans="1:9" ht="12" customHeight="1">
      <c r="A678" s="179" t="s">
        <v>1736</v>
      </c>
      <c r="B678" s="179" t="s">
        <v>886</v>
      </c>
      <c r="C678" s="179" t="s">
        <v>358</v>
      </c>
      <c r="D678" s="179" t="s">
        <v>358</v>
      </c>
      <c r="E678" s="180">
        <v>0</v>
      </c>
      <c r="F678" s="180">
        <v>88.6</v>
      </c>
      <c r="G678" s="180">
        <v>0</v>
      </c>
      <c r="H678" s="180">
        <v>88.6</v>
      </c>
      <c r="I678" s="180">
        <v>-88.6</v>
      </c>
    </row>
    <row r="679" spans="1:9" ht="12" customHeight="1">
      <c r="A679" s="179" t="s">
        <v>1737</v>
      </c>
      <c r="B679" s="179" t="s">
        <v>887</v>
      </c>
      <c r="C679" s="179" t="s">
        <v>358</v>
      </c>
      <c r="D679" s="179" t="s">
        <v>358</v>
      </c>
      <c r="E679" s="180">
        <v>0</v>
      </c>
      <c r="F679" s="180">
        <v>135.66</v>
      </c>
      <c r="G679" s="180">
        <v>0</v>
      </c>
      <c r="H679" s="180">
        <v>135.66</v>
      </c>
      <c r="I679" s="180">
        <v>-135.66</v>
      </c>
    </row>
    <row r="680" spans="1:9" ht="12" customHeight="1">
      <c r="A680" s="179" t="s">
        <v>1738</v>
      </c>
      <c r="B680" s="179" t="s">
        <v>888</v>
      </c>
      <c r="C680" s="179" t="s">
        <v>358</v>
      </c>
      <c r="D680" s="179" t="s">
        <v>358</v>
      </c>
      <c r="E680" s="180">
        <v>0</v>
      </c>
      <c r="F680" s="180">
        <v>1.84</v>
      </c>
      <c r="G680" s="180">
        <v>0</v>
      </c>
      <c r="H680" s="180">
        <v>1.84</v>
      </c>
      <c r="I680" s="180">
        <v>-1.84</v>
      </c>
    </row>
    <row r="681" spans="1:9" ht="12" customHeight="1">
      <c r="A681" s="179" t="s">
        <v>1739</v>
      </c>
      <c r="B681" s="179" t="s">
        <v>889</v>
      </c>
      <c r="C681" s="179" t="s">
        <v>358</v>
      </c>
      <c r="D681" s="179" t="s">
        <v>358</v>
      </c>
      <c r="E681" s="180">
        <v>0</v>
      </c>
      <c r="F681" s="180">
        <v>546.97</v>
      </c>
      <c r="G681" s="180">
        <v>0</v>
      </c>
      <c r="H681" s="180">
        <v>546.97</v>
      </c>
      <c r="I681" s="180">
        <v>-546.97</v>
      </c>
    </row>
    <row r="682" spans="1:9" ht="12" customHeight="1">
      <c r="A682" s="179" t="s">
        <v>1740</v>
      </c>
      <c r="B682" s="179" t="s">
        <v>890</v>
      </c>
      <c r="C682" s="179" t="s">
        <v>358</v>
      </c>
      <c r="D682" s="179" t="s">
        <v>358</v>
      </c>
      <c r="E682" s="180">
        <v>0</v>
      </c>
      <c r="F682" s="180">
        <v>28310.7</v>
      </c>
      <c r="G682" s="180">
        <v>0</v>
      </c>
      <c r="H682" s="180">
        <v>28310.7</v>
      </c>
      <c r="I682" s="180">
        <v>-28310.7</v>
      </c>
    </row>
    <row r="683" spans="1:9" ht="12" customHeight="1">
      <c r="A683" s="179" t="s">
        <v>1741</v>
      </c>
      <c r="B683" s="179" t="s">
        <v>891</v>
      </c>
      <c r="C683" s="179" t="s">
        <v>358</v>
      </c>
      <c r="D683" s="179" t="s">
        <v>358</v>
      </c>
      <c r="E683" s="180">
        <v>0</v>
      </c>
      <c r="F683" s="180">
        <v>43286.55</v>
      </c>
      <c r="G683" s="180">
        <v>0</v>
      </c>
      <c r="H683" s="180">
        <v>43286.55</v>
      </c>
      <c r="I683" s="180">
        <v>-43286.55</v>
      </c>
    </row>
    <row r="684" spans="1:9" ht="12" customHeight="1">
      <c r="A684" s="179" t="s">
        <v>1742</v>
      </c>
      <c r="B684" s="179" t="s">
        <v>892</v>
      </c>
      <c r="C684" s="179" t="s">
        <v>358</v>
      </c>
      <c r="D684" s="179" t="s">
        <v>358</v>
      </c>
      <c r="E684" s="180">
        <v>0</v>
      </c>
      <c r="F684" s="180">
        <v>1412.2</v>
      </c>
      <c r="G684" s="180">
        <v>0</v>
      </c>
      <c r="H684" s="180">
        <v>1412.2</v>
      </c>
      <c r="I684" s="180">
        <v>-1412.2</v>
      </c>
    </row>
    <row r="685" spans="1:9" ht="12" customHeight="1">
      <c r="A685" s="179" t="s">
        <v>1743</v>
      </c>
      <c r="B685" s="179" t="s">
        <v>893</v>
      </c>
      <c r="C685" s="179" t="s">
        <v>358</v>
      </c>
      <c r="D685" s="179" t="s">
        <v>358</v>
      </c>
      <c r="E685" s="180">
        <v>0</v>
      </c>
      <c r="F685" s="180">
        <v>17645.65</v>
      </c>
      <c r="G685" s="180">
        <v>0</v>
      </c>
      <c r="H685" s="180">
        <v>17645.65</v>
      </c>
      <c r="I685" s="180">
        <v>-17645.65</v>
      </c>
    </row>
    <row r="686" spans="1:9" ht="12" customHeight="1">
      <c r="A686" s="179" t="s">
        <v>1744</v>
      </c>
      <c r="B686" s="179" t="s">
        <v>894</v>
      </c>
      <c r="C686" s="179" t="s">
        <v>358</v>
      </c>
      <c r="D686" s="179" t="s">
        <v>358</v>
      </c>
      <c r="E686" s="180">
        <v>0</v>
      </c>
      <c r="F686" s="180">
        <v>0</v>
      </c>
      <c r="G686" s="180">
        <v>0</v>
      </c>
      <c r="H686" s="180">
        <v>0</v>
      </c>
      <c r="I686" s="180">
        <v>0</v>
      </c>
    </row>
    <row r="687" spans="1:9" ht="12" customHeight="1">
      <c r="A687" s="179" t="s">
        <v>1745</v>
      </c>
      <c r="B687" s="179" t="s">
        <v>2522</v>
      </c>
      <c r="C687" s="179" t="s">
        <v>358</v>
      </c>
      <c r="D687" s="179" t="s">
        <v>358</v>
      </c>
      <c r="E687" s="180">
        <v>0</v>
      </c>
      <c r="F687" s="180">
        <v>157.5</v>
      </c>
      <c r="G687" s="180">
        <v>0</v>
      </c>
      <c r="H687" s="180">
        <v>157.5</v>
      </c>
      <c r="I687" s="180">
        <v>-157.5</v>
      </c>
    </row>
    <row r="688" spans="1:9" ht="12" customHeight="1">
      <c r="A688" s="179" t="s">
        <v>1746</v>
      </c>
      <c r="B688" s="179" t="s">
        <v>2523</v>
      </c>
      <c r="C688" s="179" t="s">
        <v>358</v>
      </c>
      <c r="D688" s="179" t="s">
        <v>358</v>
      </c>
      <c r="E688" s="180">
        <v>0</v>
      </c>
      <c r="F688" s="180">
        <v>8510.31</v>
      </c>
      <c r="G688" s="180">
        <v>0</v>
      </c>
      <c r="H688" s="180">
        <v>8510.31</v>
      </c>
      <c r="I688" s="180">
        <v>-8510.31</v>
      </c>
    </row>
    <row r="689" spans="1:9" ht="12" customHeight="1">
      <c r="A689" s="179" t="s">
        <v>1747</v>
      </c>
      <c r="B689" s="179" t="s">
        <v>2524</v>
      </c>
      <c r="C689" s="179" t="s">
        <v>358</v>
      </c>
      <c r="D689" s="179" t="s">
        <v>358</v>
      </c>
      <c r="E689" s="180">
        <v>0</v>
      </c>
      <c r="F689" s="180">
        <v>13001.5</v>
      </c>
      <c r="G689" s="180">
        <v>0</v>
      </c>
      <c r="H689" s="180">
        <v>13001.5</v>
      </c>
      <c r="I689" s="180">
        <v>-13001.5</v>
      </c>
    </row>
    <row r="690" spans="1:9" ht="12" customHeight="1">
      <c r="A690" s="179" t="s">
        <v>1748</v>
      </c>
      <c r="B690" s="179" t="s">
        <v>895</v>
      </c>
      <c r="C690" s="179" t="s">
        <v>358</v>
      </c>
      <c r="D690" s="179" t="s">
        <v>358</v>
      </c>
      <c r="E690" s="180">
        <v>0</v>
      </c>
      <c r="F690" s="180">
        <v>33671.08</v>
      </c>
      <c r="G690" s="180">
        <v>0</v>
      </c>
      <c r="H690" s="180">
        <v>33671.08</v>
      </c>
      <c r="I690" s="180">
        <v>-33671.08</v>
      </c>
    </row>
    <row r="691" spans="1:9" ht="12" customHeight="1">
      <c r="A691" s="179" t="s">
        <v>1749</v>
      </c>
      <c r="B691" s="179" t="s">
        <v>896</v>
      </c>
      <c r="C691" s="179" t="s">
        <v>358</v>
      </c>
      <c r="D691" s="179" t="s">
        <v>358</v>
      </c>
      <c r="E691" s="180">
        <v>0</v>
      </c>
      <c r="F691" s="180">
        <v>68747.01</v>
      </c>
      <c r="G691" s="180">
        <v>0</v>
      </c>
      <c r="H691" s="180">
        <v>68747.01</v>
      </c>
      <c r="I691" s="180">
        <v>-68747.01</v>
      </c>
    </row>
    <row r="692" spans="1:9" ht="12" customHeight="1">
      <c r="A692" s="179" t="s">
        <v>1750</v>
      </c>
      <c r="B692" s="179" t="s">
        <v>897</v>
      </c>
      <c r="C692" s="179" t="s">
        <v>358</v>
      </c>
      <c r="D692" s="179" t="s">
        <v>358</v>
      </c>
      <c r="E692" s="180">
        <v>0</v>
      </c>
      <c r="F692" s="180">
        <v>682.83</v>
      </c>
      <c r="G692" s="180">
        <v>0</v>
      </c>
      <c r="H692" s="180">
        <v>682.83</v>
      </c>
      <c r="I692" s="180">
        <v>-682.83</v>
      </c>
    </row>
    <row r="693" spans="1:9" ht="12" customHeight="1">
      <c r="A693" s="179" t="s">
        <v>1751</v>
      </c>
      <c r="B693" s="179" t="s">
        <v>898</v>
      </c>
      <c r="C693" s="179" t="s">
        <v>358</v>
      </c>
      <c r="D693" s="179" t="s">
        <v>358</v>
      </c>
      <c r="E693" s="180">
        <v>0</v>
      </c>
      <c r="F693" s="180">
        <v>12231.87</v>
      </c>
      <c r="G693" s="180">
        <v>0</v>
      </c>
      <c r="H693" s="180">
        <v>12231.87</v>
      </c>
      <c r="I693" s="180">
        <v>-12231.87</v>
      </c>
    </row>
    <row r="694" spans="1:9" ht="12" customHeight="1">
      <c r="A694" s="179" t="s">
        <v>1752</v>
      </c>
      <c r="B694" s="179" t="s">
        <v>899</v>
      </c>
      <c r="C694" s="179" t="s">
        <v>358</v>
      </c>
      <c r="D694" s="179" t="s">
        <v>358</v>
      </c>
      <c r="E694" s="180">
        <v>0</v>
      </c>
      <c r="F694" s="180">
        <v>20186.08</v>
      </c>
      <c r="G694" s="180">
        <v>0</v>
      </c>
      <c r="H694" s="180">
        <v>20186.08</v>
      </c>
      <c r="I694" s="180">
        <v>-20186.08</v>
      </c>
    </row>
    <row r="695" spans="1:9" ht="12" customHeight="1">
      <c r="A695" s="179" t="s">
        <v>1753</v>
      </c>
      <c r="B695" s="179" t="s">
        <v>900</v>
      </c>
      <c r="C695" s="179" t="s">
        <v>358</v>
      </c>
      <c r="D695" s="179" t="s">
        <v>358</v>
      </c>
      <c r="E695" s="180">
        <v>0</v>
      </c>
      <c r="F695" s="180">
        <v>242.38</v>
      </c>
      <c r="G695" s="180">
        <v>0</v>
      </c>
      <c r="H695" s="180">
        <v>242.38</v>
      </c>
      <c r="I695" s="180">
        <v>-242.38</v>
      </c>
    </row>
    <row r="696" spans="1:9" ht="12" customHeight="1">
      <c r="A696" s="179" t="s">
        <v>1754</v>
      </c>
      <c r="B696" s="179" t="s">
        <v>1130</v>
      </c>
      <c r="C696" s="179" t="s">
        <v>358</v>
      </c>
      <c r="D696" s="179" t="s">
        <v>358</v>
      </c>
      <c r="E696" s="180">
        <v>0</v>
      </c>
      <c r="F696" s="180">
        <v>6621.72</v>
      </c>
      <c r="G696" s="180">
        <v>0</v>
      </c>
      <c r="H696" s="180">
        <v>6621.72</v>
      </c>
      <c r="I696" s="180">
        <v>-6621.72</v>
      </c>
    </row>
    <row r="697" spans="1:9" ht="12" customHeight="1">
      <c r="A697" s="179" t="s">
        <v>1755</v>
      </c>
      <c r="B697" s="179" t="s">
        <v>1131</v>
      </c>
      <c r="C697" s="179" t="s">
        <v>358</v>
      </c>
      <c r="D697" s="179" t="s">
        <v>358</v>
      </c>
      <c r="E697" s="180">
        <v>0</v>
      </c>
      <c r="F697" s="180">
        <v>9505.83</v>
      </c>
      <c r="G697" s="180">
        <v>0</v>
      </c>
      <c r="H697" s="180">
        <v>9505.83</v>
      </c>
      <c r="I697" s="180">
        <v>-9505.83</v>
      </c>
    </row>
    <row r="698" spans="1:9" ht="12" customHeight="1">
      <c r="A698" s="179" t="s">
        <v>1756</v>
      </c>
      <c r="B698" s="179" t="s">
        <v>1132</v>
      </c>
      <c r="C698" s="179" t="s">
        <v>358</v>
      </c>
      <c r="D698" s="179" t="s">
        <v>358</v>
      </c>
      <c r="E698" s="180">
        <v>0</v>
      </c>
      <c r="F698" s="180">
        <v>770.71</v>
      </c>
      <c r="G698" s="180">
        <v>0</v>
      </c>
      <c r="H698" s="180">
        <v>770.71</v>
      </c>
      <c r="I698" s="180">
        <v>-770.71</v>
      </c>
    </row>
    <row r="699" spans="1:9" ht="12" customHeight="1">
      <c r="A699" s="179" t="s">
        <v>1757</v>
      </c>
      <c r="B699" s="179" t="s">
        <v>901</v>
      </c>
      <c r="C699" s="179" t="s">
        <v>358</v>
      </c>
      <c r="D699" s="179" t="s">
        <v>358</v>
      </c>
      <c r="E699" s="180">
        <v>0</v>
      </c>
      <c r="F699" s="180">
        <v>214989.76</v>
      </c>
      <c r="G699" s="180">
        <v>0</v>
      </c>
      <c r="H699" s="180">
        <v>214989.76</v>
      </c>
      <c r="I699" s="180">
        <v>-214989.76</v>
      </c>
    </row>
    <row r="700" spans="1:9" ht="12" customHeight="1">
      <c r="A700" s="179" t="s">
        <v>1758</v>
      </c>
      <c r="B700" s="179" t="s">
        <v>902</v>
      </c>
      <c r="C700" s="179" t="s">
        <v>358</v>
      </c>
      <c r="D700" s="179" t="s">
        <v>358</v>
      </c>
      <c r="E700" s="180">
        <v>0</v>
      </c>
      <c r="F700" s="180">
        <v>329817.65</v>
      </c>
      <c r="G700" s="180">
        <v>0</v>
      </c>
      <c r="H700" s="180">
        <v>329817.65</v>
      </c>
      <c r="I700" s="180">
        <v>-329817.65</v>
      </c>
    </row>
    <row r="701" spans="1:9" ht="12" customHeight="1">
      <c r="A701" s="179" t="s">
        <v>1759</v>
      </c>
      <c r="B701" s="179" t="s">
        <v>903</v>
      </c>
      <c r="C701" s="179" t="s">
        <v>358</v>
      </c>
      <c r="D701" s="179" t="s">
        <v>358</v>
      </c>
      <c r="E701" s="180">
        <v>0</v>
      </c>
      <c r="F701" s="180">
        <v>4888.68</v>
      </c>
      <c r="G701" s="180">
        <v>0</v>
      </c>
      <c r="H701" s="180">
        <v>4888.68</v>
      </c>
      <c r="I701" s="180">
        <v>-4888.68</v>
      </c>
    </row>
    <row r="702" spans="1:9" ht="12" customHeight="1">
      <c r="A702" s="179" t="s">
        <v>1760</v>
      </c>
      <c r="B702" s="179" t="s">
        <v>1133</v>
      </c>
      <c r="C702" s="179" t="s">
        <v>358</v>
      </c>
      <c r="D702" s="179" t="s">
        <v>358</v>
      </c>
      <c r="E702" s="180">
        <v>0</v>
      </c>
      <c r="F702" s="180">
        <v>3730.93</v>
      </c>
      <c r="G702" s="180">
        <v>0</v>
      </c>
      <c r="H702" s="180">
        <v>3730.93</v>
      </c>
      <c r="I702" s="180">
        <v>-3730.93</v>
      </c>
    </row>
    <row r="703" spans="1:9" ht="12" customHeight="1">
      <c r="A703" s="179" t="s">
        <v>1761</v>
      </c>
      <c r="B703" s="179" t="s">
        <v>1134</v>
      </c>
      <c r="C703" s="179" t="s">
        <v>358</v>
      </c>
      <c r="D703" s="179" t="s">
        <v>358</v>
      </c>
      <c r="E703" s="180">
        <v>0</v>
      </c>
      <c r="F703" s="180">
        <v>5672.1</v>
      </c>
      <c r="G703" s="180">
        <v>0</v>
      </c>
      <c r="H703" s="180">
        <v>5672.1</v>
      </c>
      <c r="I703" s="180">
        <v>-5672.1</v>
      </c>
    </row>
    <row r="704" spans="1:9" ht="12" customHeight="1">
      <c r="A704" s="179" t="s">
        <v>1762</v>
      </c>
      <c r="B704" s="179" t="s">
        <v>1135</v>
      </c>
      <c r="C704" s="179" t="s">
        <v>358</v>
      </c>
      <c r="D704" s="179" t="s">
        <v>358</v>
      </c>
      <c r="E704" s="180">
        <v>0</v>
      </c>
      <c r="F704" s="180">
        <v>50.45</v>
      </c>
      <c r="G704" s="180">
        <v>0</v>
      </c>
      <c r="H704" s="180">
        <v>50.45</v>
      </c>
      <c r="I704" s="180">
        <v>-50.45</v>
      </c>
    </row>
    <row r="705" spans="1:9" ht="12" customHeight="1">
      <c r="A705" s="179" t="s">
        <v>1763</v>
      </c>
      <c r="B705" s="179" t="s">
        <v>904</v>
      </c>
      <c r="C705" s="179" t="s">
        <v>358</v>
      </c>
      <c r="D705" s="179" t="s">
        <v>358</v>
      </c>
      <c r="E705" s="180">
        <v>0</v>
      </c>
      <c r="F705" s="180">
        <v>3634.35</v>
      </c>
      <c r="G705" s="180">
        <v>0</v>
      </c>
      <c r="H705" s="180">
        <v>3634.35</v>
      </c>
      <c r="I705" s="180">
        <v>-3634.35</v>
      </c>
    </row>
    <row r="706" spans="1:9" ht="12" customHeight="1">
      <c r="A706" s="179" t="s">
        <v>1764</v>
      </c>
      <c r="B706" s="179" t="s">
        <v>905</v>
      </c>
      <c r="C706" s="179" t="s">
        <v>358</v>
      </c>
      <c r="D706" s="179" t="s">
        <v>358</v>
      </c>
      <c r="E706" s="180">
        <v>0</v>
      </c>
      <c r="F706" s="180">
        <v>11330.09</v>
      </c>
      <c r="G706" s="180">
        <v>0</v>
      </c>
      <c r="H706" s="180">
        <v>11330.09</v>
      </c>
      <c r="I706" s="180">
        <v>-11330.09</v>
      </c>
    </row>
    <row r="707" spans="1:9" ht="12" customHeight="1">
      <c r="A707" s="179" t="s">
        <v>1765</v>
      </c>
      <c r="B707" s="179" t="s">
        <v>906</v>
      </c>
      <c r="C707" s="179" t="s">
        <v>358</v>
      </c>
      <c r="D707" s="179" t="s">
        <v>358</v>
      </c>
      <c r="E707" s="180">
        <v>0</v>
      </c>
      <c r="F707" s="180">
        <v>210.23</v>
      </c>
      <c r="G707" s="180">
        <v>0</v>
      </c>
      <c r="H707" s="180">
        <v>210.23</v>
      </c>
      <c r="I707" s="180">
        <v>-210.23</v>
      </c>
    </row>
    <row r="708" spans="1:9" ht="12" customHeight="1">
      <c r="A708" s="179" t="s">
        <v>1766</v>
      </c>
      <c r="B708" s="179" t="s">
        <v>907</v>
      </c>
      <c r="C708" s="179" t="s">
        <v>358</v>
      </c>
      <c r="D708" s="179" t="s">
        <v>358</v>
      </c>
      <c r="E708" s="180">
        <v>0</v>
      </c>
      <c r="F708" s="180">
        <v>427.08</v>
      </c>
      <c r="G708" s="180">
        <v>0</v>
      </c>
      <c r="H708" s="180">
        <v>427.08</v>
      </c>
      <c r="I708" s="180">
        <v>-427.08</v>
      </c>
    </row>
    <row r="709" spans="1:9" ht="12" customHeight="1">
      <c r="A709" s="179" t="s">
        <v>1767</v>
      </c>
      <c r="B709" s="179" t="s">
        <v>908</v>
      </c>
      <c r="C709" s="179" t="s">
        <v>358</v>
      </c>
      <c r="D709" s="179" t="s">
        <v>358</v>
      </c>
      <c r="E709" s="180">
        <v>0</v>
      </c>
      <c r="F709" s="180">
        <v>653.01</v>
      </c>
      <c r="G709" s="180">
        <v>0</v>
      </c>
      <c r="H709" s="180">
        <v>653.01</v>
      </c>
      <c r="I709" s="180">
        <v>-653.01</v>
      </c>
    </row>
    <row r="710" spans="1:9" ht="12" customHeight="1">
      <c r="A710" s="179" t="s">
        <v>1768</v>
      </c>
      <c r="B710" s="179" t="s">
        <v>909</v>
      </c>
      <c r="C710" s="179" t="s">
        <v>358</v>
      </c>
      <c r="D710" s="179" t="s">
        <v>358</v>
      </c>
      <c r="E710" s="180">
        <v>0</v>
      </c>
      <c r="F710" s="180">
        <v>8.26</v>
      </c>
      <c r="G710" s="180">
        <v>0</v>
      </c>
      <c r="H710" s="180">
        <v>8.26</v>
      </c>
      <c r="I710" s="180">
        <v>-8.26</v>
      </c>
    </row>
    <row r="711" spans="1:9" ht="12" customHeight="1">
      <c r="A711" s="167" t="s">
        <v>1769</v>
      </c>
      <c r="B711" s="167" t="s">
        <v>910</v>
      </c>
      <c r="C711" s="167" t="s">
        <v>358</v>
      </c>
      <c r="D711" s="167" t="s">
        <v>358</v>
      </c>
      <c r="E711" s="168">
        <v>0</v>
      </c>
      <c r="F711" s="168">
        <v>163236.36</v>
      </c>
      <c r="G711" s="168">
        <v>0</v>
      </c>
      <c r="H711" s="168">
        <v>163236.36</v>
      </c>
      <c r="I711" s="168">
        <v>-163236.36</v>
      </c>
    </row>
    <row r="712" spans="1:9" ht="12" customHeight="1">
      <c r="A712" s="167" t="s">
        <v>1770</v>
      </c>
      <c r="B712" s="167" t="s">
        <v>911</v>
      </c>
      <c r="C712" s="167" t="s">
        <v>358</v>
      </c>
      <c r="D712" s="167" t="s">
        <v>358</v>
      </c>
      <c r="E712" s="168">
        <v>0</v>
      </c>
      <c r="F712" s="168">
        <v>1959.62</v>
      </c>
      <c r="G712" s="168">
        <v>0</v>
      </c>
      <c r="H712" s="168">
        <v>1959.62</v>
      </c>
      <c r="I712" s="168">
        <v>-1959.62</v>
      </c>
    </row>
    <row r="713" spans="1:9" ht="12" customHeight="1">
      <c r="A713" s="167" t="s">
        <v>1771</v>
      </c>
      <c r="B713" s="167" t="s">
        <v>912</v>
      </c>
      <c r="C713" s="167" t="s">
        <v>358</v>
      </c>
      <c r="D713" s="167" t="s">
        <v>358</v>
      </c>
      <c r="E713" s="168">
        <v>0</v>
      </c>
      <c r="F713" s="168">
        <v>81612.08</v>
      </c>
      <c r="G713" s="168">
        <v>0</v>
      </c>
      <c r="H713" s="168">
        <v>81612.08</v>
      </c>
      <c r="I713" s="168">
        <v>-81612.08</v>
      </c>
    </row>
    <row r="714" spans="1:9" ht="12" customHeight="1">
      <c r="A714" s="181" t="s">
        <v>1772</v>
      </c>
      <c r="B714" s="181" t="s">
        <v>1773</v>
      </c>
      <c r="C714" s="181" t="s">
        <v>358</v>
      </c>
      <c r="D714" s="181" t="s">
        <v>358</v>
      </c>
      <c r="E714" s="182">
        <v>83826.7</v>
      </c>
      <c r="F714" s="182">
        <v>0</v>
      </c>
      <c r="G714" s="182">
        <v>83826.7</v>
      </c>
      <c r="H714" s="182">
        <v>0</v>
      </c>
      <c r="I714" s="182">
        <v>83826.7</v>
      </c>
    </row>
    <row r="715" spans="1:9" ht="12" customHeight="1">
      <c r="A715" s="183" t="s">
        <v>1774</v>
      </c>
      <c r="B715" s="183" t="s">
        <v>913</v>
      </c>
      <c r="C715" s="183" t="s">
        <v>358</v>
      </c>
      <c r="D715" s="183" t="s">
        <v>358</v>
      </c>
      <c r="E715" s="184">
        <v>48369.67</v>
      </c>
      <c r="F715" s="184">
        <v>0</v>
      </c>
      <c r="G715" s="184">
        <v>48369.67</v>
      </c>
      <c r="H715" s="184">
        <v>0</v>
      </c>
      <c r="I715" s="184">
        <v>48369.67</v>
      </c>
    </row>
    <row r="716" spans="1:9" ht="12" customHeight="1">
      <c r="A716" s="183" t="s">
        <v>1775</v>
      </c>
      <c r="B716" s="183" t="s">
        <v>914</v>
      </c>
      <c r="C716" s="183" t="s">
        <v>358</v>
      </c>
      <c r="D716" s="183" t="s">
        <v>358</v>
      </c>
      <c r="E716" s="184">
        <v>26863.18</v>
      </c>
      <c r="F716" s="184">
        <v>0</v>
      </c>
      <c r="G716" s="184">
        <v>26863.18</v>
      </c>
      <c r="H716" s="184">
        <v>0</v>
      </c>
      <c r="I716" s="184">
        <v>26863.18</v>
      </c>
    </row>
    <row r="717" spans="1:9" ht="12" customHeight="1">
      <c r="A717" s="183" t="s">
        <v>1776</v>
      </c>
      <c r="B717" s="183" t="s">
        <v>915</v>
      </c>
      <c r="C717" s="183" t="s">
        <v>358</v>
      </c>
      <c r="D717" s="183" t="s">
        <v>358</v>
      </c>
      <c r="E717" s="184">
        <v>195208.34</v>
      </c>
      <c r="F717" s="184">
        <v>0</v>
      </c>
      <c r="G717" s="184">
        <v>195208.34</v>
      </c>
      <c r="H717" s="184">
        <v>0</v>
      </c>
      <c r="I717" s="184">
        <v>195208.34</v>
      </c>
    </row>
    <row r="718" spans="1:9" ht="12" customHeight="1">
      <c r="A718" s="183" t="s">
        <v>1777</v>
      </c>
      <c r="B718" s="183" t="s">
        <v>916</v>
      </c>
      <c r="C718" s="183" t="s">
        <v>358</v>
      </c>
      <c r="D718" s="183" t="s">
        <v>358</v>
      </c>
      <c r="E718" s="184">
        <v>962.67</v>
      </c>
      <c r="F718" s="184">
        <v>0</v>
      </c>
      <c r="G718" s="184">
        <v>962.67</v>
      </c>
      <c r="H718" s="184">
        <v>0</v>
      </c>
      <c r="I718" s="184">
        <v>962.67</v>
      </c>
    </row>
    <row r="719" spans="1:9" ht="12" customHeight="1">
      <c r="A719" s="183" t="s">
        <v>1778</v>
      </c>
      <c r="B719" s="183" t="s">
        <v>917</v>
      </c>
      <c r="C719" s="183" t="s">
        <v>358</v>
      </c>
      <c r="D719" s="183" t="s">
        <v>358</v>
      </c>
      <c r="E719" s="184">
        <v>38664</v>
      </c>
      <c r="F719" s="184">
        <v>0</v>
      </c>
      <c r="G719" s="184">
        <v>38664</v>
      </c>
      <c r="H719" s="184">
        <v>0</v>
      </c>
      <c r="I719" s="184">
        <v>38664</v>
      </c>
    </row>
    <row r="720" spans="1:9" ht="12" customHeight="1">
      <c r="A720" s="183" t="s">
        <v>1779</v>
      </c>
      <c r="B720" s="183" t="s">
        <v>918</v>
      </c>
      <c r="C720" s="183" t="s">
        <v>358</v>
      </c>
      <c r="D720" s="183" t="s">
        <v>358</v>
      </c>
      <c r="E720" s="184">
        <v>156465</v>
      </c>
      <c r="F720" s="184">
        <v>0</v>
      </c>
      <c r="G720" s="184">
        <v>156465</v>
      </c>
      <c r="H720" s="184">
        <v>0</v>
      </c>
      <c r="I720" s="184">
        <v>156465</v>
      </c>
    </row>
    <row r="721" spans="1:9" ht="12" customHeight="1">
      <c r="A721" s="183" t="s">
        <v>1780</v>
      </c>
      <c r="B721" s="183" t="s">
        <v>919</v>
      </c>
      <c r="C721" s="183" t="s">
        <v>358</v>
      </c>
      <c r="D721" s="183" t="s">
        <v>358</v>
      </c>
      <c r="E721" s="184">
        <v>543158</v>
      </c>
      <c r="F721" s="184">
        <v>0</v>
      </c>
      <c r="G721" s="184">
        <v>543158</v>
      </c>
      <c r="H721" s="184">
        <v>0</v>
      </c>
      <c r="I721" s="184">
        <v>543158</v>
      </c>
    </row>
    <row r="722" spans="1:9" ht="12" customHeight="1">
      <c r="A722" s="183" t="s">
        <v>1781</v>
      </c>
      <c r="B722" s="183" t="s">
        <v>920</v>
      </c>
      <c r="C722" s="183" t="s">
        <v>358</v>
      </c>
      <c r="D722" s="183" t="s">
        <v>358</v>
      </c>
      <c r="E722" s="184">
        <v>108670.95</v>
      </c>
      <c r="F722" s="184">
        <v>0</v>
      </c>
      <c r="G722" s="184">
        <v>108670.95</v>
      </c>
      <c r="H722" s="184">
        <v>0</v>
      </c>
      <c r="I722" s="184">
        <v>108670.95</v>
      </c>
    </row>
    <row r="723" spans="1:9" ht="12" customHeight="1">
      <c r="A723" s="183" t="s">
        <v>1782</v>
      </c>
      <c r="B723" s="183" t="s">
        <v>921</v>
      </c>
      <c r="C723" s="183" t="s">
        <v>358</v>
      </c>
      <c r="D723" s="183" t="s">
        <v>358</v>
      </c>
      <c r="E723" s="184">
        <v>100288.81</v>
      </c>
      <c r="F723" s="184">
        <v>0</v>
      </c>
      <c r="G723" s="184">
        <v>100288.81</v>
      </c>
      <c r="H723" s="184">
        <v>0</v>
      </c>
      <c r="I723" s="184">
        <v>100288.81</v>
      </c>
    </row>
    <row r="724" spans="1:9" ht="12" customHeight="1">
      <c r="A724" s="183" t="s">
        <v>1783</v>
      </c>
      <c r="B724" s="183" t="s">
        <v>922</v>
      </c>
      <c r="C724" s="183" t="s">
        <v>358</v>
      </c>
      <c r="D724" s="183" t="s">
        <v>358</v>
      </c>
      <c r="E724" s="184">
        <v>140.23</v>
      </c>
      <c r="F724" s="184">
        <v>0</v>
      </c>
      <c r="G724" s="184">
        <v>140.23</v>
      </c>
      <c r="H724" s="184">
        <v>0</v>
      </c>
      <c r="I724" s="184">
        <v>140.23</v>
      </c>
    </row>
    <row r="725" spans="1:9" ht="12" customHeight="1">
      <c r="A725" s="183" t="s">
        <v>1784</v>
      </c>
      <c r="B725" s="183" t="s">
        <v>923</v>
      </c>
      <c r="C725" s="183" t="s">
        <v>358</v>
      </c>
      <c r="D725" s="183" t="s">
        <v>358</v>
      </c>
      <c r="E725" s="184">
        <v>55266.16</v>
      </c>
      <c r="F725" s="184">
        <v>0</v>
      </c>
      <c r="G725" s="184">
        <v>55266.16</v>
      </c>
      <c r="H725" s="184">
        <v>0</v>
      </c>
      <c r="I725" s="184">
        <v>55266.16</v>
      </c>
    </row>
    <row r="726" spans="1:9" ht="12" customHeight="1">
      <c r="A726" s="183" t="s">
        <v>1785</v>
      </c>
      <c r="B726" s="183" t="s">
        <v>924</v>
      </c>
      <c r="C726" s="183" t="s">
        <v>358</v>
      </c>
      <c r="D726" s="183" t="s">
        <v>358</v>
      </c>
      <c r="E726" s="184">
        <v>102980.01</v>
      </c>
      <c r="F726" s="184">
        <v>0</v>
      </c>
      <c r="G726" s="184">
        <v>102980.01</v>
      </c>
      <c r="H726" s="184">
        <v>0</v>
      </c>
      <c r="I726" s="184">
        <v>102980.01</v>
      </c>
    </row>
    <row r="727" spans="1:9" ht="12" customHeight="1">
      <c r="A727" s="183" t="s">
        <v>1786</v>
      </c>
      <c r="B727" s="183" t="s">
        <v>2525</v>
      </c>
      <c r="C727" s="183" t="s">
        <v>358</v>
      </c>
      <c r="D727" s="183" t="s">
        <v>358</v>
      </c>
      <c r="E727" s="184">
        <v>1787.31</v>
      </c>
      <c r="F727" s="184">
        <v>0</v>
      </c>
      <c r="G727" s="184">
        <v>1787.31</v>
      </c>
      <c r="H727" s="184">
        <v>0</v>
      </c>
      <c r="I727" s="184">
        <v>1787.31</v>
      </c>
    </row>
    <row r="728" spans="1:9" ht="12" customHeight="1">
      <c r="A728" s="183" t="s">
        <v>2441</v>
      </c>
      <c r="B728" s="183" t="s">
        <v>2442</v>
      </c>
      <c r="C728" s="183" t="s">
        <v>358</v>
      </c>
      <c r="D728" s="183" t="s">
        <v>358</v>
      </c>
      <c r="E728" s="184">
        <v>18.34</v>
      </c>
      <c r="F728" s="184">
        <v>0</v>
      </c>
      <c r="G728" s="184">
        <v>18.34</v>
      </c>
      <c r="H728" s="184">
        <v>0</v>
      </c>
      <c r="I728" s="184">
        <v>18.34</v>
      </c>
    </row>
    <row r="729" spans="1:9" ht="12" customHeight="1">
      <c r="A729" s="183" t="s">
        <v>1787</v>
      </c>
      <c r="B729" s="183" t="s">
        <v>925</v>
      </c>
      <c r="C729" s="183" t="s">
        <v>358</v>
      </c>
      <c r="D729" s="183" t="s">
        <v>358</v>
      </c>
      <c r="E729" s="184">
        <v>732.2</v>
      </c>
      <c r="F729" s="184">
        <v>0</v>
      </c>
      <c r="G729" s="184">
        <v>732.2</v>
      </c>
      <c r="H729" s="184">
        <v>0</v>
      </c>
      <c r="I729" s="184">
        <v>732.2</v>
      </c>
    </row>
    <row r="730" spans="1:9" ht="12" customHeight="1">
      <c r="A730" s="183" t="s">
        <v>1788</v>
      </c>
      <c r="B730" s="183" t="s">
        <v>926</v>
      </c>
      <c r="C730" s="183" t="s">
        <v>358</v>
      </c>
      <c r="D730" s="183" t="s">
        <v>358</v>
      </c>
      <c r="E730" s="184">
        <v>5775.01</v>
      </c>
      <c r="F730" s="184">
        <v>0</v>
      </c>
      <c r="G730" s="184">
        <v>5775.01</v>
      </c>
      <c r="H730" s="184">
        <v>0</v>
      </c>
      <c r="I730" s="184">
        <v>5775.01</v>
      </c>
    </row>
    <row r="731" spans="1:9" ht="12" customHeight="1">
      <c r="A731" s="183" t="s">
        <v>2443</v>
      </c>
      <c r="B731" s="183" t="s">
        <v>2444</v>
      </c>
      <c r="C731" s="183" t="s">
        <v>358</v>
      </c>
      <c r="D731" s="183" t="s">
        <v>358</v>
      </c>
      <c r="E731" s="184">
        <v>0</v>
      </c>
      <c r="F731" s="184">
        <v>0</v>
      </c>
      <c r="G731" s="184">
        <v>0</v>
      </c>
      <c r="H731" s="184">
        <v>0</v>
      </c>
      <c r="I731" s="184">
        <v>0</v>
      </c>
    </row>
    <row r="732" spans="1:9" ht="12" customHeight="1">
      <c r="A732" s="183" t="s">
        <v>1789</v>
      </c>
      <c r="B732" s="183" t="s">
        <v>927</v>
      </c>
      <c r="C732" s="183" t="s">
        <v>358</v>
      </c>
      <c r="D732" s="183" t="s">
        <v>358</v>
      </c>
      <c r="E732" s="184">
        <v>16396.79</v>
      </c>
      <c r="F732" s="184">
        <v>0</v>
      </c>
      <c r="G732" s="184">
        <v>16396.79</v>
      </c>
      <c r="H732" s="184">
        <v>0</v>
      </c>
      <c r="I732" s="184">
        <v>16396.79</v>
      </c>
    </row>
    <row r="733" spans="1:9" ht="12" customHeight="1">
      <c r="A733" s="183" t="s">
        <v>1790</v>
      </c>
      <c r="B733" s="183" t="s">
        <v>928</v>
      </c>
      <c r="C733" s="183" t="s">
        <v>358</v>
      </c>
      <c r="D733" s="183" t="s">
        <v>358</v>
      </c>
      <c r="E733" s="184">
        <v>21952.57</v>
      </c>
      <c r="F733" s="184">
        <v>0</v>
      </c>
      <c r="G733" s="184">
        <v>21952.57</v>
      </c>
      <c r="H733" s="184">
        <v>0</v>
      </c>
      <c r="I733" s="184">
        <v>21952.57</v>
      </c>
    </row>
    <row r="734" spans="1:9" ht="12" customHeight="1">
      <c r="A734" s="183" t="s">
        <v>1791</v>
      </c>
      <c r="B734" s="183" t="s">
        <v>929</v>
      </c>
      <c r="C734" s="183" t="s">
        <v>358</v>
      </c>
      <c r="D734" s="183" t="s">
        <v>358</v>
      </c>
      <c r="E734" s="184">
        <v>5107.35</v>
      </c>
      <c r="F734" s="184">
        <v>0</v>
      </c>
      <c r="G734" s="184">
        <v>5107.35</v>
      </c>
      <c r="H734" s="184">
        <v>0</v>
      </c>
      <c r="I734" s="184">
        <v>5107.35</v>
      </c>
    </row>
    <row r="735" spans="1:9" ht="12" customHeight="1">
      <c r="A735" s="165" t="s">
        <v>1792</v>
      </c>
      <c r="B735" s="165" t="s">
        <v>930</v>
      </c>
      <c r="C735" s="165" t="s">
        <v>358</v>
      </c>
      <c r="D735" s="165" t="s">
        <v>358</v>
      </c>
      <c r="E735" s="166">
        <v>1560.08</v>
      </c>
      <c r="F735" s="166">
        <v>1429.82</v>
      </c>
      <c r="G735" s="166">
        <v>1560.08</v>
      </c>
      <c r="H735" s="166">
        <v>1429.82</v>
      </c>
      <c r="I735" s="166">
        <v>130.26</v>
      </c>
    </row>
    <row r="736" spans="1:9" ht="12" customHeight="1">
      <c r="A736" s="165" t="s">
        <v>1793</v>
      </c>
      <c r="B736" s="165" t="s">
        <v>931</v>
      </c>
      <c r="C736" s="165" t="s">
        <v>358</v>
      </c>
      <c r="D736" s="165" t="s">
        <v>358</v>
      </c>
      <c r="E736" s="166">
        <v>17860.57</v>
      </c>
      <c r="F736" s="166">
        <v>12512.92</v>
      </c>
      <c r="G736" s="166">
        <v>17860.57</v>
      </c>
      <c r="H736" s="166">
        <v>12512.92</v>
      </c>
      <c r="I736" s="166">
        <v>5347.65</v>
      </c>
    </row>
    <row r="737" spans="1:9" ht="12" customHeight="1">
      <c r="A737" s="165" t="s">
        <v>1794</v>
      </c>
      <c r="B737" s="165" t="s">
        <v>932</v>
      </c>
      <c r="C737" s="165" t="s">
        <v>358</v>
      </c>
      <c r="D737" s="165" t="s">
        <v>358</v>
      </c>
      <c r="E737" s="166">
        <v>32657.29</v>
      </c>
      <c r="F737" s="166">
        <v>25109.46</v>
      </c>
      <c r="G737" s="166">
        <v>32657.29</v>
      </c>
      <c r="H737" s="166">
        <v>25109.46</v>
      </c>
      <c r="I737" s="166">
        <v>7547.830000000002</v>
      </c>
    </row>
    <row r="738" spans="1:9" ht="12" customHeight="1">
      <c r="A738" s="165" t="s">
        <v>1795</v>
      </c>
      <c r="B738" s="165" t="s">
        <v>933</v>
      </c>
      <c r="C738" s="165" t="s">
        <v>358</v>
      </c>
      <c r="D738" s="165" t="s">
        <v>358</v>
      </c>
      <c r="E738" s="166">
        <v>3137.48</v>
      </c>
      <c r="F738" s="166">
        <v>1387.35</v>
      </c>
      <c r="G738" s="166">
        <v>3137.48</v>
      </c>
      <c r="H738" s="166">
        <v>1387.35</v>
      </c>
      <c r="I738" s="166">
        <v>1750.13</v>
      </c>
    </row>
    <row r="739" spans="1:9" ht="12" customHeight="1">
      <c r="A739" s="165" t="s">
        <v>1796</v>
      </c>
      <c r="B739" s="165" t="s">
        <v>934</v>
      </c>
      <c r="C739" s="165" t="s">
        <v>358</v>
      </c>
      <c r="D739" s="165" t="s">
        <v>358</v>
      </c>
      <c r="E739" s="166">
        <v>10875.33</v>
      </c>
      <c r="F739" s="166">
        <v>6493.67</v>
      </c>
      <c r="G739" s="166">
        <v>10875.33</v>
      </c>
      <c r="H739" s="166">
        <v>6493.67</v>
      </c>
      <c r="I739" s="166">
        <v>4381.66</v>
      </c>
    </row>
    <row r="740" spans="1:9" ht="12" customHeight="1">
      <c r="A740" s="165" t="s">
        <v>1797</v>
      </c>
      <c r="B740" s="165" t="s">
        <v>935</v>
      </c>
      <c r="C740" s="165" t="s">
        <v>358</v>
      </c>
      <c r="D740" s="165" t="s">
        <v>358</v>
      </c>
      <c r="E740" s="166">
        <v>277.94</v>
      </c>
      <c r="F740" s="166">
        <v>216</v>
      </c>
      <c r="G740" s="166">
        <v>277.94</v>
      </c>
      <c r="H740" s="166">
        <v>216</v>
      </c>
      <c r="I740" s="166">
        <v>61.94</v>
      </c>
    </row>
    <row r="741" spans="1:9" ht="12" customHeight="1">
      <c r="A741" s="165" t="s">
        <v>1798</v>
      </c>
      <c r="B741" s="165" t="s">
        <v>936</v>
      </c>
      <c r="C741" s="165" t="s">
        <v>358</v>
      </c>
      <c r="D741" s="165" t="s">
        <v>358</v>
      </c>
      <c r="E741" s="166">
        <v>21702.07</v>
      </c>
      <c r="F741" s="166">
        <v>29905.43</v>
      </c>
      <c r="G741" s="166">
        <v>21702.07</v>
      </c>
      <c r="H741" s="166">
        <v>29905.43</v>
      </c>
      <c r="I741" s="166">
        <v>-8203.36</v>
      </c>
    </row>
    <row r="742" spans="1:9" ht="12" customHeight="1">
      <c r="A742" s="165" t="s">
        <v>1799</v>
      </c>
      <c r="B742" s="165" t="s">
        <v>937</v>
      </c>
      <c r="C742" s="165" t="s">
        <v>358</v>
      </c>
      <c r="D742" s="165" t="s">
        <v>358</v>
      </c>
      <c r="E742" s="166">
        <v>33837.82</v>
      </c>
      <c r="F742" s="166">
        <v>38709.08</v>
      </c>
      <c r="G742" s="166">
        <v>33837.82</v>
      </c>
      <c r="H742" s="166">
        <v>38709.08</v>
      </c>
      <c r="I742" s="166">
        <v>-4871.260000000002</v>
      </c>
    </row>
    <row r="743" spans="1:9" ht="12" customHeight="1">
      <c r="A743" s="165" t="s">
        <v>1800</v>
      </c>
      <c r="B743" s="165" t="s">
        <v>938</v>
      </c>
      <c r="C743" s="165" t="s">
        <v>358</v>
      </c>
      <c r="D743" s="165" t="s">
        <v>358</v>
      </c>
      <c r="E743" s="166">
        <v>557.76</v>
      </c>
      <c r="F743" s="166">
        <v>1172.09</v>
      </c>
      <c r="G743" s="166">
        <v>557.76</v>
      </c>
      <c r="H743" s="166">
        <v>1172.09</v>
      </c>
      <c r="I743" s="166">
        <v>-614.3299999999999</v>
      </c>
    </row>
    <row r="744" spans="1:9" ht="12" customHeight="1">
      <c r="A744" s="165" t="s">
        <v>1801</v>
      </c>
      <c r="B744" s="165" t="s">
        <v>939</v>
      </c>
      <c r="C744" s="165" t="s">
        <v>358</v>
      </c>
      <c r="D744" s="165" t="s">
        <v>358</v>
      </c>
      <c r="E744" s="166">
        <v>560.72</v>
      </c>
      <c r="F744" s="166">
        <v>806.33</v>
      </c>
      <c r="G744" s="166">
        <v>560.72</v>
      </c>
      <c r="H744" s="166">
        <v>806.33</v>
      </c>
      <c r="I744" s="166">
        <v>-245.61</v>
      </c>
    </row>
    <row r="745" spans="1:9" ht="12" customHeight="1">
      <c r="A745" s="165" t="s">
        <v>1802</v>
      </c>
      <c r="B745" s="165" t="s">
        <v>940</v>
      </c>
      <c r="C745" s="165" t="s">
        <v>358</v>
      </c>
      <c r="D745" s="165" t="s">
        <v>358</v>
      </c>
      <c r="E745" s="166">
        <v>974.7</v>
      </c>
      <c r="F745" s="166">
        <v>4745.01</v>
      </c>
      <c r="G745" s="166">
        <v>974.7</v>
      </c>
      <c r="H745" s="166">
        <v>4745.01</v>
      </c>
      <c r="I745" s="166">
        <v>-3770.3100000000004</v>
      </c>
    </row>
    <row r="746" spans="1:9" ht="12" customHeight="1">
      <c r="A746" s="165" t="s">
        <v>1803</v>
      </c>
      <c r="B746" s="165" t="s">
        <v>941</v>
      </c>
      <c r="C746" s="165" t="s">
        <v>358</v>
      </c>
      <c r="D746" s="165" t="s">
        <v>358</v>
      </c>
      <c r="E746" s="166">
        <v>15</v>
      </c>
      <c r="F746" s="166">
        <v>55.56</v>
      </c>
      <c r="G746" s="166">
        <v>15</v>
      </c>
      <c r="H746" s="166">
        <v>55.56</v>
      </c>
      <c r="I746" s="166">
        <v>-40.56</v>
      </c>
    </row>
    <row r="747" spans="1:9" ht="12" customHeight="1">
      <c r="A747" s="165" t="s">
        <v>1804</v>
      </c>
      <c r="B747" s="165" t="s">
        <v>1136</v>
      </c>
      <c r="C747" s="165" t="s">
        <v>358</v>
      </c>
      <c r="D747" s="165" t="s">
        <v>358</v>
      </c>
      <c r="E747" s="166">
        <v>712.65</v>
      </c>
      <c r="F747" s="166">
        <v>373.26</v>
      </c>
      <c r="G747" s="166">
        <v>712.65</v>
      </c>
      <c r="H747" s="166">
        <v>373.26</v>
      </c>
      <c r="I747" s="166">
        <v>339.39</v>
      </c>
    </row>
    <row r="748" spans="1:9" ht="12" customHeight="1">
      <c r="A748" s="165" t="s">
        <v>1805</v>
      </c>
      <c r="B748" s="165" t="s">
        <v>1137</v>
      </c>
      <c r="C748" s="165" t="s">
        <v>358</v>
      </c>
      <c r="D748" s="165" t="s">
        <v>358</v>
      </c>
      <c r="E748" s="166">
        <v>1005.59</v>
      </c>
      <c r="F748" s="166">
        <v>514.02</v>
      </c>
      <c r="G748" s="166">
        <v>1005.59</v>
      </c>
      <c r="H748" s="166">
        <v>514.02</v>
      </c>
      <c r="I748" s="166">
        <v>491.57000000000005</v>
      </c>
    </row>
    <row r="749" spans="1:9" ht="12" customHeight="1">
      <c r="A749" s="165" t="s">
        <v>1806</v>
      </c>
      <c r="B749" s="165" t="s">
        <v>1138</v>
      </c>
      <c r="C749" s="165" t="s">
        <v>358</v>
      </c>
      <c r="D749" s="165" t="s">
        <v>358</v>
      </c>
      <c r="E749" s="166">
        <v>109.06</v>
      </c>
      <c r="F749" s="166">
        <v>69.81</v>
      </c>
      <c r="G749" s="166">
        <v>109.06</v>
      </c>
      <c r="H749" s="166">
        <v>69.81</v>
      </c>
      <c r="I749" s="166">
        <v>39.25</v>
      </c>
    </row>
    <row r="750" spans="1:9" ht="12" customHeight="1">
      <c r="A750" s="165" t="s">
        <v>1807</v>
      </c>
      <c r="B750" s="165" t="s">
        <v>942</v>
      </c>
      <c r="C750" s="165" t="s">
        <v>358</v>
      </c>
      <c r="D750" s="165" t="s">
        <v>358</v>
      </c>
      <c r="E750" s="166">
        <v>686.3</v>
      </c>
      <c r="F750" s="166">
        <v>2071.83</v>
      </c>
      <c r="G750" s="166">
        <v>686.3</v>
      </c>
      <c r="H750" s="166">
        <v>2071.83</v>
      </c>
      <c r="I750" s="166">
        <v>-1385.53</v>
      </c>
    </row>
    <row r="751" spans="1:9" ht="12" customHeight="1">
      <c r="A751" s="165" t="s">
        <v>1808</v>
      </c>
      <c r="B751" s="165" t="s">
        <v>943</v>
      </c>
      <c r="C751" s="165" t="s">
        <v>358</v>
      </c>
      <c r="D751" s="165" t="s">
        <v>358</v>
      </c>
      <c r="E751" s="166">
        <v>2797.94</v>
      </c>
      <c r="F751" s="166">
        <v>4822.92</v>
      </c>
      <c r="G751" s="166">
        <v>2797.94</v>
      </c>
      <c r="H751" s="166">
        <v>4822.92</v>
      </c>
      <c r="I751" s="166">
        <v>-2024.98</v>
      </c>
    </row>
    <row r="752" spans="1:9" ht="12" customHeight="1">
      <c r="A752" s="165" t="s">
        <v>1809</v>
      </c>
      <c r="B752" s="165" t="s">
        <v>944</v>
      </c>
      <c r="C752" s="165" t="s">
        <v>358</v>
      </c>
      <c r="D752" s="165" t="s">
        <v>358</v>
      </c>
      <c r="E752" s="166">
        <v>118.8</v>
      </c>
      <c r="F752" s="166">
        <v>153.26</v>
      </c>
      <c r="G752" s="166">
        <v>118.8</v>
      </c>
      <c r="H752" s="166">
        <v>153.26</v>
      </c>
      <c r="I752" s="166">
        <v>-34.459999999999994</v>
      </c>
    </row>
    <row r="753" spans="1:9" ht="12" customHeight="1">
      <c r="A753" s="165" t="s">
        <v>1810</v>
      </c>
      <c r="B753" s="165" t="s">
        <v>945</v>
      </c>
      <c r="C753" s="165" t="s">
        <v>358</v>
      </c>
      <c r="D753" s="165" t="s">
        <v>358</v>
      </c>
      <c r="E753" s="166">
        <v>3.87</v>
      </c>
      <c r="F753" s="166">
        <v>196.56</v>
      </c>
      <c r="G753" s="166">
        <v>3.87</v>
      </c>
      <c r="H753" s="166">
        <v>196.56</v>
      </c>
      <c r="I753" s="166">
        <v>-192.69</v>
      </c>
    </row>
    <row r="754" spans="1:9" ht="12" customHeight="1">
      <c r="A754" s="165" t="s">
        <v>1811</v>
      </c>
      <c r="B754" s="165" t="s">
        <v>946</v>
      </c>
      <c r="C754" s="165" t="s">
        <v>358</v>
      </c>
      <c r="D754" s="165" t="s">
        <v>358</v>
      </c>
      <c r="E754" s="166">
        <v>5.96</v>
      </c>
      <c r="F754" s="166">
        <v>302.41</v>
      </c>
      <c r="G754" s="166">
        <v>5.96</v>
      </c>
      <c r="H754" s="166">
        <v>302.41</v>
      </c>
      <c r="I754" s="166">
        <v>-296.45000000000005</v>
      </c>
    </row>
    <row r="755" spans="1:9" ht="12" customHeight="1">
      <c r="A755" s="165" t="s">
        <v>1812</v>
      </c>
      <c r="B755" s="165" t="s">
        <v>947</v>
      </c>
      <c r="C755" s="165" t="s">
        <v>358</v>
      </c>
      <c r="D755" s="165" t="s">
        <v>358</v>
      </c>
      <c r="E755" s="166">
        <v>0.11</v>
      </c>
      <c r="F755" s="166">
        <v>5.04</v>
      </c>
      <c r="G755" s="166">
        <v>0.11</v>
      </c>
      <c r="H755" s="166">
        <v>5.04</v>
      </c>
      <c r="I755" s="166">
        <v>-4.93</v>
      </c>
    </row>
    <row r="756" spans="1:9" ht="12" customHeight="1">
      <c r="A756" s="165" t="s">
        <v>1813</v>
      </c>
      <c r="B756" s="165" t="s">
        <v>948</v>
      </c>
      <c r="C756" s="165" t="s">
        <v>358</v>
      </c>
      <c r="D756" s="165" t="s">
        <v>358</v>
      </c>
      <c r="E756" s="166">
        <v>506.72</v>
      </c>
      <c r="F756" s="166">
        <v>433.26</v>
      </c>
      <c r="G756" s="166">
        <v>506.72</v>
      </c>
      <c r="H756" s="166">
        <v>433.26</v>
      </c>
      <c r="I756" s="166">
        <v>73.46000000000004</v>
      </c>
    </row>
    <row r="757" spans="1:9" ht="12" customHeight="1">
      <c r="A757" s="165" t="s">
        <v>1814</v>
      </c>
      <c r="B757" s="165" t="s">
        <v>1139</v>
      </c>
      <c r="C757" s="165" t="s">
        <v>358</v>
      </c>
      <c r="D757" s="165" t="s">
        <v>358</v>
      </c>
      <c r="E757" s="166">
        <v>0</v>
      </c>
      <c r="F757" s="166">
        <v>0.07</v>
      </c>
      <c r="G757" s="166">
        <v>0</v>
      </c>
      <c r="H757" s="166">
        <v>0.07</v>
      </c>
      <c r="I757" s="166">
        <v>-0.07</v>
      </c>
    </row>
    <row r="758" spans="1:9" ht="12" customHeight="1">
      <c r="A758" s="165" t="s">
        <v>1815</v>
      </c>
      <c r="B758" s="165" t="s">
        <v>949</v>
      </c>
      <c r="C758" s="165" t="s">
        <v>358</v>
      </c>
      <c r="D758" s="165" t="s">
        <v>358</v>
      </c>
      <c r="E758" s="166">
        <v>19761.29</v>
      </c>
      <c r="F758" s="166">
        <v>16896.29</v>
      </c>
      <c r="G758" s="166">
        <v>19761.29</v>
      </c>
      <c r="H758" s="166">
        <v>16896.29</v>
      </c>
      <c r="I758" s="166">
        <v>2865</v>
      </c>
    </row>
    <row r="759" spans="1:9" ht="12" customHeight="1">
      <c r="A759" s="165" t="s">
        <v>1816</v>
      </c>
      <c r="B759" s="165" t="s">
        <v>1140</v>
      </c>
      <c r="C759" s="165" t="s">
        <v>358</v>
      </c>
      <c r="D759" s="165" t="s">
        <v>358</v>
      </c>
      <c r="E759" s="166">
        <v>0</v>
      </c>
      <c r="F759" s="166">
        <v>2.31</v>
      </c>
      <c r="G759" s="166">
        <v>0</v>
      </c>
      <c r="H759" s="166">
        <v>2.31</v>
      </c>
      <c r="I759" s="166">
        <v>-2.31</v>
      </c>
    </row>
    <row r="760" spans="1:9" ht="12" customHeight="1">
      <c r="A760" s="165" t="s">
        <v>1817</v>
      </c>
      <c r="B760" s="165" t="s">
        <v>950</v>
      </c>
      <c r="C760" s="165" t="s">
        <v>358</v>
      </c>
      <c r="D760" s="165" t="s">
        <v>358</v>
      </c>
      <c r="E760" s="166">
        <v>30402</v>
      </c>
      <c r="F760" s="166">
        <v>25994.3</v>
      </c>
      <c r="G760" s="166">
        <v>30402</v>
      </c>
      <c r="H760" s="166">
        <v>25994.3</v>
      </c>
      <c r="I760" s="166">
        <v>4407.700000000001</v>
      </c>
    </row>
    <row r="761" spans="1:9" ht="12" customHeight="1">
      <c r="A761" s="165" t="s">
        <v>1818</v>
      </c>
      <c r="B761" s="165" t="s">
        <v>1141</v>
      </c>
      <c r="C761" s="165" t="s">
        <v>358</v>
      </c>
      <c r="D761" s="165" t="s">
        <v>358</v>
      </c>
      <c r="E761" s="166">
        <v>0</v>
      </c>
      <c r="F761" s="166">
        <v>4.22</v>
      </c>
      <c r="G761" s="166">
        <v>0</v>
      </c>
      <c r="H761" s="166">
        <v>4.22</v>
      </c>
      <c r="I761" s="166">
        <v>-4.22</v>
      </c>
    </row>
    <row r="762" spans="1:9" ht="12" customHeight="1">
      <c r="A762" s="165" t="s">
        <v>1819</v>
      </c>
      <c r="B762" s="165" t="s">
        <v>951</v>
      </c>
      <c r="C762" s="165" t="s">
        <v>358</v>
      </c>
      <c r="D762" s="165" t="s">
        <v>358</v>
      </c>
      <c r="E762" s="166">
        <v>7425.65</v>
      </c>
      <c r="F762" s="166">
        <v>6162.88</v>
      </c>
      <c r="G762" s="166">
        <v>7425.65</v>
      </c>
      <c r="H762" s="166">
        <v>6162.88</v>
      </c>
      <c r="I762" s="166">
        <v>1262.7699999999995</v>
      </c>
    </row>
    <row r="763" spans="1:9" ht="12" customHeight="1">
      <c r="A763" s="165" t="s">
        <v>1820</v>
      </c>
      <c r="B763" s="165" t="s">
        <v>952</v>
      </c>
      <c r="C763" s="165" t="s">
        <v>358</v>
      </c>
      <c r="D763" s="165" t="s">
        <v>358</v>
      </c>
      <c r="E763" s="166">
        <v>93127.99</v>
      </c>
      <c r="F763" s="166">
        <v>77291.13</v>
      </c>
      <c r="G763" s="166">
        <v>93127.99</v>
      </c>
      <c r="H763" s="166">
        <v>77291.13</v>
      </c>
      <c r="I763" s="166">
        <v>15836.86</v>
      </c>
    </row>
    <row r="764" spans="1:9" ht="12" customHeight="1">
      <c r="A764" s="165" t="s">
        <v>1821</v>
      </c>
      <c r="B764" s="165" t="s">
        <v>953</v>
      </c>
      <c r="C764" s="165" t="s">
        <v>358</v>
      </c>
      <c r="D764" s="165" t="s">
        <v>358</v>
      </c>
      <c r="E764" s="166">
        <v>372417.36</v>
      </c>
      <c r="F764" s="166">
        <v>309086</v>
      </c>
      <c r="G764" s="166">
        <v>372417.36</v>
      </c>
      <c r="H764" s="166">
        <v>309086</v>
      </c>
      <c r="I764" s="166">
        <v>63331.359999999986</v>
      </c>
    </row>
    <row r="765" spans="1:9" ht="12" customHeight="1">
      <c r="A765" s="165" t="s">
        <v>1822</v>
      </c>
      <c r="B765" s="165" t="s">
        <v>954</v>
      </c>
      <c r="C765" s="165" t="s">
        <v>358</v>
      </c>
      <c r="D765" s="165" t="s">
        <v>358</v>
      </c>
      <c r="E765" s="166">
        <v>47165.59</v>
      </c>
      <c r="F765" s="166">
        <v>31874.76</v>
      </c>
      <c r="G765" s="166">
        <v>47165.59</v>
      </c>
      <c r="H765" s="166">
        <v>31874.76</v>
      </c>
      <c r="I765" s="166">
        <v>15290.829999999998</v>
      </c>
    </row>
    <row r="766" spans="1:9" ht="12" customHeight="1">
      <c r="A766" s="165" t="s">
        <v>1823</v>
      </c>
      <c r="B766" s="165" t="s">
        <v>955</v>
      </c>
      <c r="C766" s="165" t="s">
        <v>358</v>
      </c>
      <c r="D766" s="165" t="s">
        <v>358</v>
      </c>
      <c r="E766" s="166">
        <v>72562.45</v>
      </c>
      <c r="F766" s="166">
        <v>49038.1</v>
      </c>
      <c r="G766" s="166">
        <v>72562.45</v>
      </c>
      <c r="H766" s="166">
        <v>49038.1</v>
      </c>
      <c r="I766" s="166">
        <v>23524.35</v>
      </c>
    </row>
    <row r="767" spans="1:9" ht="12" customHeight="1">
      <c r="A767" s="165" t="s">
        <v>1824</v>
      </c>
      <c r="B767" s="165" t="s">
        <v>956</v>
      </c>
      <c r="C767" s="165" t="s">
        <v>358</v>
      </c>
      <c r="D767" s="165" t="s">
        <v>358</v>
      </c>
      <c r="E767" s="166">
        <v>1209.38</v>
      </c>
      <c r="F767" s="166">
        <v>817.31</v>
      </c>
      <c r="G767" s="166">
        <v>1209.38</v>
      </c>
      <c r="H767" s="166">
        <v>817.31</v>
      </c>
      <c r="I767" s="166">
        <v>392.07000000000016</v>
      </c>
    </row>
    <row r="768" spans="1:9" ht="12" customHeight="1">
      <c r="A768" s="165" t="s">
        <v>1825</v>
      </c>
      <c r="B768" s="165" t="s">
        <v>957</v>
      </c>
      <c r="C768" s="165" t="s">
        <v>358</v>
      </c>
      <c r="D768" s="165" t="s">
        <v>358</v>
      </c>
      <c r="E768" s="166">
        <v>69.43</v>
      </c>
      <c r="F768" s="166">
        <v>687.9</v>
      </c>
      <c r="G768" s="166">
        <v>69.43</v>
      </c>
      <c r="H768" s="166">
        <v>687.9</v>
      </c>
      <c r="I768" s="166">
        <v>-618.47</v>
      </c>
    </row>
    <row r="769" spans="1:9" ht="12" customHeight="1">
      <c r="A769" s="165" t="s">
        <v>1826</v>
      </c>
      <c r="B769" s="165" t="s">
        <v>958</v>
      </c>
      <c r="C769" s="165" t="s">
        <v>358</v>
      </c>
      <c r="D769" s="165" t="s">
        <v>358</v>
      </c>
      <c r="E769" s="166">
        <v>106.81</v>
      </c>
      <c r="F769" s="166">
        <v>1058.29</v>
      </c>
      <c r="G769" s="166">
        <v>106.81</v>
      </c>
      <c r="H769" s="166">
        <v>1058.29</v>
      </c>
      <c r="I769" s="166">
        <v>-951.48</v>
      </c>
    </row>
    <row r="770" spans="1:9" ht="12" customHeight="1">
      <c r="A770" s="165" t="s">
        <v>1827</v>
      </c>
      <c r="B770" s="165" t="s">
        <v>959</v>
      </c>
      <c r="C770" s="165" t="s">
        <v>358</v>
      </c>
      <c r="D770" s="165" t="s">
        <v>358</v>
      </c>
      <c r="E770" s="166">
        <v>1.79</v>
      </c>
      <c r="F770" s="166">
        <v>17.65</v>
      </c>
      <c r="G770" s="166">
        <v>1.79</v>
      </c>
      <c r="H770" s="166">
        <v>17.65</v>
      </c>
      <c r="I770" s="166">
        <v>-15.86</v>
      </c>
    </row>
    <row r="771" spans="1:9" ht="12" customHeight="1">
      <c r="A771" s="165" t="s">
        <v>1828</v>
      </c>
      <c r="B771" s="165" t="s">
        <v>960</v>
      </c>
      <c r="C771" s="165" t="s">
        <v>358</v>
      </c>
      <c r="D771" s="165" t="s">
        <v>358</v>
      </c>
      <c r="E771" s="166">
        <v>24684.9</v>
      </c>
      <c r="F771" s="166">
        <v>19450.25</v>
      </c>
      <c r="G771" s="166">
        <v>24684.9</v>
      </c>
      <c r="H771" s="166">
        <v>19450.25</v>
      </c>
      <c r="I771" s="166">
        <v>5234.6500000000015</v>
      </c>
    </row>
    <row r="772" spans="1:9" ht="12" customHeight="1">
      <c r="A772" s="165" t="s">
        <v>1829</v>
      </c>
      <c r="B772" s="165" t="s">
        <v>961</v>
      </c>
      <c r="C772" s="165" t="s">
        <v>358</v>
      </c>
      <c r="D772" s="165" t="s">
        <v>358</v>
      </c>
      <c r="E772" s="166">
        <v>37976.77</v>
      </c>
      <c r="F772" s="166">
        <v>29923.47</v>
      </c>
      <c r="G772" s="166">
        <v>37976.77</v>
      </c>
      <c r="H772" s="166">
        <v>29923.47</v>
      </c>
      <c r="I772" s="166">
        <v>8053.299999999996</v>
      </c>
    </row>
    <row r="773" spans="1:9" ht="12" customHeight="1">
      <c r="A773" s="165" t="s">
        <v>1830</v>
      </c>
      <c r="B773" s="165" t="s">
        <v>962</v>
      </c>
      <c r="C773" s="165" t="s">
        <v>358</v>
      </c>
      <c r="D773" s="165" t="s">
        <v>358</v>
      </c>
      <c r="E773" s="166">
        <v>632.96</v>
      </c>
      <c r="F773" s="166">
        <v>498.74</v>
      </c>
      <c r="G773" s="166">
        <v>632.96</v>
      </c>
      <c r="H773" s="166">
        <v>498.74</v>
      </c>
      <c r="I773" s="166">
        <v>134.22000000000003</v>
      </c>
    </row>
    <row r="774" spans="1:9" ht="12" customHeight="1">
      <c r="A774" s="165" t="s">
        <v>1831</v>
      </c>
      <c r="B774" s="165" t="s">
        <v>963</v>
      </c>
      <c r="C774" s="165" t="s">
        <v>358</v>
      </c>
      <c r="D774" s="165" t="s">
        <v>358</v>
      </c>
      <c r="E774" s="166">
        <v>59942.47</v>
      </c>
      <c r="F774" s="166">
        <v>39078.46</v>
      </c>
      <c r="G774" s="166">
        <v>59942.47</v>
      </c>
      <c r="H774" s="166">
        <v>39078.46</v>
      </c>
      <c r="I774" s="166">
        <v>20864.010000000002</v>
      </c>
    </row>
    <row r="775" spans="1:9" ht="12" customHeight="1">
      <c r="A775" s="165" t="s">
        <v>1832</v>
      </c>
      <c r="B775" s="165" t="s">
        <v>964</v>
      </c>
      <c r="C775" s="165" t="s">
        <v>358</v>
      </c>
      <c r="D775" s="165" t="s">
        <v>358</v>
      </c>
      <c r="E775" s="166">
        <v>92219.17</v>
      </c>
      <c r="F775" s="166">
        <v>60120.69</v>
      </c>
      <c r="G775" s="166">
        <v>92219.17</v>
      </c>
      <c r="H775" s="166">
        <v>60120.69</v>
      </c>
      <c r="I775" s="166">
        <v>32098.479999999996</v>
      </c>
    </row>
    <row r="776" spans="1:9" ht="12" customHeight="1">
      <c r="A776" s="165" t="s">
        <v>1833</v>
      </c>
      <c r="B776" s="165" t="s">
        <v>965</v>
      </c>
      <c r="C776" s="165" t="s">
        <v>358</v>
      </c>
      <c r="D776" s="165" t="s">
        <v>358</v>
      </c>
      <c r="E776" s="166">
        <v>1536.98</v>
      </c>
      <c r="F776" s="166">
        <v>1002.01</v>
      </c>
      <c r="G776" s="166">
        <v>1536.98</v>
      </c>
      <c r="H776" s="166">
        <v>1002.01</v>
      </c>
      <c r="I776" s="166">
        <v>534.97</v>
      </c>
    </row>
    <row r="777" spans="1:9" ht="12" customHeight="1">
      <c r="A777" s="165" t="s">
        <v>1834</v>
      </c>
      <c r="B777" s="165" t="s">
        <v>966</v>
      </c>
      <c r="C777" s="165" t="s">
        <v>358</v>
      </c>
      <c r="D777" s="165" t="s">
        <v>358</v>
      </c>
      <c r="E777" s="166">
        <v>9777.19</v>
      </c>
      <c r="F777" s="166">
        <v>6790.42</v>
      </c>
      <c r="G777" s="166">
        <v>9777.19</v>
      </c>
      <c r="H777" s="166">
        <v>6790.42</v>
      </c>
      <c r="I777" s="166">
        <v>2986.7700000000004</v>
      </c>
    </row>
    <row r="778" spans="1:9" ht="12" customHeight="1">
      <c r="A778" s="165" t="s">
        <v>1835</v>
      </c>
      <c r="B778" s="165" t="s">
        <v>967</v>
      </c>
      <c r="C778" s="165" t="s">
        <v>358</v>
      </c>
      <c r="D778" s="165" t="s">
        <v>358</v>
      </c>
      <c r="E778" s="166">
        <v>15041.84</v>
      </c>
      <c r="F778" s="166">
        <v>10446.81</v>
      </c>
      <c r="G778" s="166">
        <v>15041.84</v>
      </c>
      <c r="H778" s="166">
        <v>10446.81</v>
      </c>
      <c r="I778" s="166">
        <v>4595.030000000001</v>
      </c>
    </row>
    <row r="779" spans="1:9" ht="12" customHeight="1">
      <c r="A779" s="165" t="s">
        <v>1836</v>
      </c>
      <c r="B779" s="165" t="s">
        <v>968</v>
      </c>
      <c r="C779" s="165" t="s">
        <v>358</v>
      </c>
      <c r="D779" s="165" t="s">
        <v>358</v>
      </c>
      <c r="E779" s="166">
        <v>250.7</v>
      </c>
      <c r="F779" s="166">
        <v>174.12</v>
      </c>
      <c r="G779" s="166">
        <v>250.7</v>
      </c>
      <c r="H779" s="166">
        <v>174.12</v>
      </c>
      <c r="I779" s="166">
        <v>76.57999999999998</v>
      </c>
    </row>
    <row r="780" spans="1:9" ht="12" customHeight="1">
      <c r="A780" s="165" t="s">
        <v>1837</v>
      </c>
      <c r="B780" s="165" t="s">
        <v>969</v>
      </c>
      <c r="C780" s="165" t="s">
        <v>358</v>
      </c>
      <c r="D780" s="165" t="s">
        <v>358</v>
      </c>
      <c r="E780" s="166">
        <v>163675.56</v>
      </c>
      <c r="F780" s="166">
        <v>135980.01</v>
      </c>
      <c r="G780" s="166">
        <v>163675.56</v>
      </c>
      <c r="H780" s="166">
        <v>135980.01</v>
      </c>
      <c r="I780" s="166">
        <v>27695.54999999999</v>
      </c>
    </row>
    <row r="781" spans="1:9" ht="12" customHeight="1">
      <c r="A781" s="165" t="s">
        <v>1838</v>
      </c>
      <c r="B781" s="165" t="s">
        <v>970</v>
      </c>
      <c r="C781" s="165" t="s">
        <v>358</v>
      </c>
      <c r="D781" s="165" t="s">
        <v>358</v>
      </c>
      <c r="E781" s="166">
        <v>251808.55</v>
      </c>
      <c r="F781" s="166">
        <v>209200.02</v>
      </c>
      <c r="G781" s="166">
        <v>251808.55</v>
      </c>
      <c r="H781" s="166">
        <v>209200.02</v>
      </c>
      <c r="I781" s="166">
        <v>42608.53</v>
      </c>
    </row>
    <row r="782" spans="1:9" ht="12" customHeight="1">
      <c r="A782" s="165" t="s">
        <v>1839</v>
      </c>
      <c r="B782" s="165" t="s">
        <v>971</v>
      </c>
      <c r="C782" s="165" t="s">
        <v>358</v>
      </c>
      <c r="D782" s="165" t="s">
        <v>358</v>
      </c>
      <c r="E782" s="166">
        <v>4196.8</v>
      </c>
      <c r="F782" s="166">
        <v>3486.66</v>
      </c>
      <c r="G782" s="166">
        <v>4196.8</v>
      </c>
      <c r="H782" s="166">
        <v>3486.66</v>
      </c>
      <c r="I782" s="166">
        <v>710.1400000000003</v>
      </c>
    </row>
    <row r="783" spans="1:9" ht="12" customHeight="1">
      <c r="A783" s="165" t="s">
        <v>1840</v>
      </c>
      <c r="B783" s="165" t="s">
        <v>972</v>
      </c>
      <c r="C783" s="165" t="s">
        <v>358</v>
      </c>
      <c r="D783" s="165" t="s">
        <v>358</v>
      </c>
      <c r="E783" s="166">
        <v>2178.87</v>
      </c>
      <c r="F783" s="166">
        <v>742.8</v>
      </c>
      <c r="G783" s="166">
        <v>2178.87</v>
      </c>
      <c r="H783" s="166">
        <v>742.8</v>
      </c>
      <c r="I783" s="166">
        <v>1436.07</v>
      </c>
    </row>
    <row r="784" spans="1:9" ht="12" customHeight="1">
      <c r="A784" s="165" t="s">
        <v>1841</v>
      </c>
      <c r="B784" s="165" t="s">
        <v>973</v>
      </c>
      <c r="C784" s="165" t="s">
        <v>358</v>
      </c>
      <c r="D784" s="165" t="s">
        <v>358</v>
      </c>
      <c r="E784" s="166">
        <v>3352.11</v>
      </c>
      <c r="F784" s="166">
        <v>1142.77</v>
      </c>
      <c r="G784" s="166">
        <v>3352.11</v>
      </c>
      <c r="H784" s="166">
        <v>1142.77</v>
      </c>
      <c r="I784" s="166">
        <v>2209.34</v>
      </c>
    </row>
    <row r="785" spans="1:9" ht="12" customHeight="1">
      <c r="A785" s="165" t="s">
        <v>1842</v>
      </c>
      <c r="B785" s="165" t="s">
        <v>974</v>
      </c>
      <c r="C785" s="165" t="s">
        <v>358</v>
      </c>
      <c r="D785" s="165" t="s">
        <v>358</v>
      </c>
      <c r="E785" s="166">
        <v>55.86</v>
      </c>
      <c r="F785" s="166">
        <v>19.04</v>
      </c>
      <c r="G785" s="166">
        <v>55.86</v>
      </c>
      <c r="H785" s="166">
        <v>19.04</v>
      </c>
      <c r="I785" s="166">
        <v>36.82</v>
      </c>
    </row>
    <row r="786" spans="1:9" ht="12" customHeight="1">
      <c r="A786" s="165" t="s">
        <v>1843</v>
      </c>
      <c r="B786" s="165" t="s">
        <v>975</v>
      </c>
      <c r="C786" s="165" t="s">
        <v>358</v>
      </c>
      <c r="D786" s="165" t="s">
        <v>358</v>
      </c>
      <c r="E786" s="166">
        <v>12509.66</v>
      </c>
      <c r="F786" s="166">
        <v>14798.91</v>
      </c>
      <c r="G786" s="166">
        <v>12509.66</v>
      </c>
      <c r="H786" s="166">
        <v>14798.91</v>
      </c>
      <c r="I786" s="166">
        <v>-2289.25</v>
      </c>
    </row>
    <row r="787" spans="1:9" ht="12" customHeight="1">
      <c r="A787" s="165" t="s">
        <v>1844</v>
      </c>
      <c r="B787" s="165" t="s">
        <v>976</v>
      </c>
      <c r="C787" s="165" t="s">
        <v>358</v>
      </c>
      <c r="D787" s="165" t="s">
        <v>358</v>
      </c>
      <c r="E787" s="166">
        <v>23405.97</v>
      </c>
      <c r="F787" s="166">
        <v>23755.45</v>
      </c>
      <c r="G787" s="166">
        <v>23405.97</v>
      </c>
      <c r="H787" s="166">
        <v>23755.45</v>
      </c>
      <c r="I787" s="166">
        <v>-349.47999999999956</v>
      </c>
    </row>
    <row r="788" spans="1:9" ht="12" customHeight="1">
      <c r="A788" s="165" t="s">
        <v>1845</v>
      </c>
      <c r="B788" s="165" t="s">
        <v>977</v>
      </c>
      <c r="C788" s="165" t="s">
        <v>358</v>
      </c>
      <c r="D788" s="165" t="s">
        <v>358</v>
      </c>
      <c r="E788" s="166">
        <v>799.63</v>
      </c>
      <c r="F788" s="166">
        <v>826.29</v>
      </c>
      <c r="G788" s="166">
        <v>799.63</v>
      </c>
      <c r="H788" s="166">
        <v>826.29</v>
      </c>
      <c r="I788" s="166">
        <v>-26.659999999999968</v>
      </c>
    </row>
    <row r="789" spans="1:9" ht="12" customHeight="1">
      <c r="A789" s="165" t="s">
        <v>1846</v>
      </c>
      <c r="B789" s="165" t="s">
        <v>978</v>
      </c>
      <c r="C789" s="165" t="s">
        <v>358</v>
      </c>
      <c r="D789" s="165" t="s">
        <v>358</v>
      </c>
      <c r="E789" s="166">
        <v>0</v>
      </c>
      <c r="F789" s="166">
        <v>976.31</v>
      </c>
      <c r="G789" s="166">
        <v>0</v>
      </c>
      <c r="H789" s="166">
        <v>976.31</v>
      </c>
      <c r="I789" s="166">
        <v>-976.31</v>
      </c>
    </row>
    <row r="790" spans="1:9" ht="12" customHeight="1">
      <c r="A790" s="165" t="s">
        <v>1847</v>
      </c>
      <c r="B790" s="165" t="s">
        <v>979</v>
      </c>
      <c r="C790" s="165" t="s">
        <v>358</v>
      </c>
      <c r="D790" s="165" t="s">
        <v>358</v>
      </c>
      <c r="E790" s="166">
        <v>0</v>
      </c>
      <c r="F790" s="166">
        <v>1502.02</v>
      </c>
      <c r="G790" s="166">
        <v>0</v>
      </c>
      <c r="H790" s="166">
        <v>1502.02</v>
      </c>
      <c r="I790" s="166">
        <v>-1502.02</v>
      </c>
    </row>
    <row r="791" spans="1:9" ht="12" customHeight="1">
      <c r="A791" s="165" t="s">
        <v>1848</v>
      </c>
      <c r="B791" s="165" t="s">
        <v>980</v>
      </c>
      <c r="C791" s="165" t="s">
        <v>358</v>
      </c>
      <c r="D791" s="165" t="s">
        <v>358</v>
      </c>
      <c r="E791" s="166">
        <v>0</v>
      </c>
      <c r="F791" s="166">
        <v>25.05</v>
      </c>
      <c r="G791" s="166">
        <v>0</v>
      </c>
      <c r="H791" s="166">
        <v>25.05</v>
      </c>
      <c r="I791" s="166">
        <v>-25.05</v>
      </c>
    </row>
    <row r="792" spans="1:9" ht="12" customHeight="1">
      <c r="A792" s="165" t="s">
        <v>1849</v>
      </c>
      <c r="B792" s="165" t="s">
        <v>981</v>
      </c>
      <c r="C792" s="165" t="s">
        <v>358</v>
      </c>
      <c r="D792" s="165" t="s">
        <v>358</v>
      </c>
      <c r="E792" s="166">
        <v>231.83</v>
      </c>
      <c r="F792" s="166">
        <v>131.57</v>
      </c>
      <c r="G792" s="166">
        <v>231.83</v>
      </c>
      <c r="H792" s="166">
        <v>131.57</v>
      </c>
      <c r="I792" s="166">
        <v>100.26000000000002</v>
      </c>
    </row>
    <row r="793" spans="1:9" ht="12" customHeight="1">
      <c r="A793" s="165" t="s">
        <v>1850</v>
      </c>
      <c r="B793" s="165" t="s">
        <v>982</v>
      </c>
      <c r="C793" s="165" t="s">
        <v>358</v>
      </c>
      <c r="D793" s="165" t="s">
        <v>358</v>
      </c>
      <c r="E793" s="166">
        <v>9040.87</v>
      </c>
      <c r="F793" s="166">
        <v>5130.78</v>
      </c>
      <c r="G793" s="166">
        <v>9040.87</v>
      </c>
      <c r="H793" s="166">
        <v>5130.78</v>
      </c>
      <c r="I793" s="166">
        <v>3910.090000000001</v>
      </c>
    </row>
    <row r="794" spans="1:9" ht="12" customHeight="1">
      <c r="A794" s="165" t="s">
        <v>1851</v>
      </c>
      <c r="B794" s="165" t="s">
        <v>983</v>
      </c>
      <c r="C794" s="165" t="s">
        <v>358</v>
      </c>
      <c r="D794" s="165" t="s">
        <v>358</v>
      </c>
      <c r="E794" s="166">
        <v>13909.03</v>
      </c>
      <c r="F794" s="166">
        <v>7893.51</v>
      </c>
      <c r="G794" s="166">
        <v>13909.03</v>
      </c>
      <c r="H794" s="166">
        <v>7893.51</v>
      </c>
      <c r="I794" s="166">
        <v>6015.52</v>
      </c>
    </row>
    <row r="795" spans="1:9" ht="12" customHeight="1">
      <c r="A795" s="165" t="s">
        <v>1852</v>
      </c>
      <c r="B795" s="165" t="s">
        <v>984</v>
      </c>
      <c r="C795" s="165" t="s">
        <v>358</v>
      </c>
      <c r="D795" s="165" t="s">
        <v>358</v>
      </c>
      <c r="E795" s="166">
        <v>9052.75</v>
      </c>
      <c r="F795" s="166">
        <v>13217.4</v>
      </c>
      <c r="G795" s="166">
        <v>9052.75</v>
      </c>
      <c r="H795" s="166">
        <v>13217.4</v>
      </c>
      <c r="I795" s="166">
        <v>-4164.65</v>
      </c>
    </row>
    <row r="796" spans="1:9" ht="12" customHeight="1">
      <c r="A796" s="165" t="s">
        <v>1853</v>
      </c>
      <c r="B796" s="165" t="s">
        <v>985</v>
      </c>
      <c r="C796" s="165" t="s">
        <v>358</v>
      </c>
      <c r="D796" s="165" t="s">
        <v>358</v>
      </c>
      <c r="E796" s="166">
        <v>4306.29</v>
      </c>
      <c r="F796" s="166">
        <v>59636.67</v>
      </c>
      <c r="G796" s="166">
        <v>4306.29</v>
      </c>
      <c r="H796" s="166">
        <v>59636.67</v>
      </c>
      <c r="I796" s="166">
        <v>-55330.38</v>
      </c>
    </row>
    <row r="797" spans="1:9" ht="12" customHeight="1">
      <c r="A797" s="165" t="s">
        <v>1854</v>
      </c>
      <c r="B797" s="165" t="s">
        <v>986</v>
      </c>
      <c r="C797" s="165" t="s">
        <v>358</v>
      </c>
      <c r="D797" s="165" t="s">
        <v>358</v>
      </c>
      <c r="E797" s="166">
        <v>0.02</v>
      </c>
      <c r="F797" s="166">
        <v>0.02</v>
      </c>
      <c r="G797" s="166">
        <v>0.02</v>
      </c>
      <c r="H797" s="166">
        <v>0.02</v>
      </c>
      <c r="I797" s="166">
        <v>0</v>
      </c>
    </row>
    <row r="798" spans="1:9" ht="12" customHeight="1">
      <c r="A798" s="165" t="s">
        <v>1855</v>
      </c>
      <c r="B798" s="165" t="s">
        <v>2526</v>
      </c>
      <c r="C798" s="165" t="s">
        <v>358</v>
      </c>
      <c r="D798" s="165" t="s">
        <v>358</v>
      </c>
      <c r="E798" s="166">
        <v>64.37</v>
      </c>
      <c r="F798" s="166">
        <v>3.11</v>
      </c>
      <c r="G798" s="166">
        <v>64.37</v>
      </c>
      <c r="H798" s="166">
        <v>3.11</v>
      </c>
      <c r="I798" s="166">
        <v>61.260000000000005</v>
      </c>
    </row>
    <row r="799" spans="1:9" ht="12" customHeight="1">
      <c r="A799" s="165" t="s">
        <v>1856</v>
      </c>
      <c r="B799" s="165" t="s">
        <v>2527</v>
      </c>
      <c r="C799" s="165" t="s">
        <v>358</v>
      </c>
      <c r="D799" s="165" t="s">
        <v>358</v>
      </c>
      <c r="E799" s="166">
        <v>2510.31</v>
      </c>
      <c r="F799" s="166">
        <v>121.46</v>
      </c>
      <c r="G799" s="166">
        <v>2510.31</v>
      </c>
      <c r="H799" s="166">
        <v>121.46</v>
      </c>
      <c r="I799" s="166">
        <v>2388.85</v>
      </c>
    </row>
    <row r="800" spans="1:9" ht="12" customHeight="1">
      <c r="A800" s="165" t="s">
        <v>1857</v>
      </c>
      <c r="B800" s="165" t="s">
        <v>2528</v>
      </c>
      <c r="C800" s="165" t="s">
        <v>358</v>
      </c>
      <c r="D800" s="165" t="s">
        <v>358</v>
      </c>
      <c r="E800" s="166">
        <v>3862.01</v>
      </c>
      <c r="F800" s="166">
        <v>186.87</v>
      </c>
      <c r="G800" s="166">
        <v>3862.01</v>
      </c>
      <c r="H800" s="166">
        <v>186.87</v>
      </c>
      <c r="I800" s="166">
        <v>3675.1400000000003</v>
      </c>
    </row>
    <row r="801" spans="1:9" ht="12" customHeight="1">
      <c r="A801" s="161" t="s">
        <v>1858</v>
      </c>
      <c r="B801" s="161" t="s">
        <v>987</v>
      </c>
      <c r="C801" s="161" t="s">
        <v>358</v>
      </c>
      <c r="D801" s="161" t="s">
        <v>358</v>
      </c>
      <c r="E801" s="162">
        <v>9841.31</v>
      </c>
      <c r="F801" s="162">
        <v>14197.53</v>
      </c>
      <c r="G801" s="162">
        <v>9841.31</v>
      </c>
      <c r="H801" s="162">
        <v>14197.53</v>
      </c>
      <c r="I801" s="162">
        <v>-4356.220000000001</v>
      </c>
    </row>
    <row r="802" spans="1:9" ht="12" customHeight="1">
      <c r="A802" s="161" t="s">
        <v>1859</v>
      </c>
      <c r="B802" s="161" t="s">
        <v>988</v>
      </c>
      <c r="C802" s="161" t="s">
        <v>358</v>
      </c>
      <c r="D802" s="161" t="s">
        <v>358</v>
      </c>
      <c r="E802" s="162">
        <v>21486.44</v>
      </c>
      <c r="F802" s="162">
        <v>30723.58</v>
      </c>
      <c r="G802" s="162">
        <v>21486.44</v>
      </c>
      <c r="H802" s="162">
        <v>30723.58</v>
      </c>
      <c r="I802" s="162">
        <v>-9237.140000000003</v>
      </c>
    </row>
    <row r="803" spans="1:9" ht="12" customHeight="1">
      <c r="A803" s="161" t="s">
        <v>1860</v>
      </c>
      <c r="B803" s="161" t="s">
        <v>989</v>
      </c>
      <c r="C803" s="161" t="s">
        <v>358</v>
      </c>
      <c r="D803" s="161" t="s">
        <v>358</v>
      </c>
      <c r="E803" s="162">
        <v>70624.75</v>
      </c>
      <c r="F803" s="162">
        <v>109293.88</v>
      </c>
      <c r="G803" s="162">
        <v>70624.75</v>
      </c>
      <c r="H803" s="162">
        <v>109293.88</v>
      </c>
      <c r="I803" s="162">
        <v>-38669.130000000005</v>
      </c>
    </row>
    <row r="804" spans="1:9" ht="12" customHeight="1">
      <c r="A804" s="161" t="s">
        <v>1861</v>
      </c>
      <c r="B804" s="161" t="s">
        <v>990</v>
      </c>
      <c r="C804" s="161" t="s">
        <v>358</v>
      </c>
      <c r="D804" s="161" t="s">
        <v>358</v>
      </c>
      <c r="E804" s="162">
        <v>284218.91</v>
      </c>
      <c r="F804" s="162">
        <v>352393.6</v>
      </c>
      <c r="G804" s="162">
        <v>284218.91</v>
      </c>
      <c r="H804" s="162">
        <v>352393.6</v>
      </c>
      <c r="I804" s="162">
        <v>-68174.69</v>
      </c>
    </row>
    <row r="805" spans="1:9" ht="12" customHeight="1">
      <c r="A805" s="161" t="s">
        <v>1862</v>
      </c>
      <c r="B805" s="161" t="s">
        <v>991</v>
      </c>
      <c r="C805" s="161" t="s">
        <v>358</v>
      </c>
      <c r="D805" s="161" t="s">
        <v>358</v>
      </c>
      <c r="E805" s="162">
        <v>10553.4</v>
      </c>
      <c r="F805" s="162">
        <v>9393.1</v>
      </c>
      <c r="G805" s="162">
        <v>10553.4</v>
      </c>
      <c r="H805" s="162">
        <v>9393.1</v>
      </c>
      <c r="I805" s="162">
        <v>1160.2999999999993</v>
      </c>
    </row>
    <row r="806" spans="1:9" ht="12" customHeight="1">
      <c r="A806" s="161" t="s">
        <v>1863</v>
      </c>
      <c r="B806" s="161" t="s">
        <v>992</v>
      </c>
      <c r="C806" s="161" t="s">
        <v>358</v>
      </c>
      <c r="D806" s="161" t="s">
        <v>358</v>
      </c>
      <c r="E806" s="162">
        <v>38045.98</v>
      </c>
      <c r="F806" s="162">
        <v>94291.46</v>
      </c>
      <c r="G806" s="162">
        <v>38045.98</v>
      </c>
      <c r="H806" s="162">
        <v>94291.46</v>
      </c>
      <c r="I806" s="162">
        <v>-56245.48</v>
      </c>
    </row>
    <row r="807" spans="1:9" ht="12" customHeight="1">
      <c r="A807" s="161" t="s">
        <v>1864</v>
      </c>
      <c r="B807" s="161" t="s">
        <v>993</v>
      </c>
      <c r="C807" s="161" t="s">
        <v>358</v>
      </c>
      <c r="D807" s="161" t="s">
        <v>358</v>
      </c>
      <c r="E807" s="162">
        <v>66.99</v>
      </c>
      <c r="F807" s="162">
        <v>102.44</v>
      </c>
      <c r="G807" s="162">
        <v>66.99</v>
      </c>
      <c r="H807" s="162">
        <v>102.44</v>
      </c>
      <c r="I807" s="162">
        <v>-35.45</v>
      </c>
    </row>
    <row r="808" spans="1:9" ht="12" customHeight="1">
      <c r="A808" s="161" t="s">
        <v>1865</v>
      </c>
      <c r="B808" s="161" t="s">
        <v>994</v>
      </c>
      <c r="C808" s="161" t="s">
        <v>358</v>
      </c>
      <c r="D808" s="161" t="s">
        <v>358</v>
      </c>
      <c r="E808" s="162">
        <v>8032.2</v>
      </c>
      <c r="F808" s="162">
        <v>16749.59</v>
      </c>
      <c r="G808" s="162">
        <v>8032.2</v>
      </c>
      <c r="H808" s="162">
        <v>16749.59</v>
      </c>
      <c r="I808" s="162">
        <v>-8717.39</v>
      </c>
    </row>
    <row r="809" spans="1:9" ht="12" customHeight="1">
      <c r="A809" s="161" t="s">
        <v>1866</v>
      </c>
      <c r="B809" s="161" t="s">
        <v>995</v>
      </c>
      <c r="C809" s="161" t="s">
        <v>358</v>
      </c>
      <c r="D809" s="161" t="s">
        <v>358</v>
      </c>
      <c r="E809" s="162">
        <v>7087.65</v>
      </c>
      <c r="F809" s="162">
        <v>10337.57</v>
      </c>
      <c r="G809" s="162">
        <v>7087.65</v>
      </c>
      <c r="H809" s="162">
        <v>10337.57</v>
      </c>
      <c r="I809" s="162">
        <v>-3249.92</v>
      </c>
    </row>
    <row r="810" spans="1:9" ht="12" customHeight="1">
      <c r="A810" s="161" t="s">
        <v>1867</v>
      </c>
      <c r="B810" s="161" t="s">
        <v>996</v>
      </c>
      <c r="C810" s="161" t="s">
        <v>358</v>
      </c>
      <c r="D810" s="161" t="s">
        <v>358</v>
      </c>
      <c r="E810" s="162">
        <v>10587.34</v>
      </c>
      <c r="F810" s="162">
        <v>12559.56</v>
      </c>
      <c r="G810" s="162">
        <v>10587.34</v>
      </c>
      <c r="H810" s="162">
        <v>12559.56</v>
      </c>
      <c r="I810" s="162">
        <v>-1972.2199999999993</v>
      </c>
    </row>
    <row r="811" spans="1:9" ht="12" customHeight="1">
      <c r="A811" s="161" t="s">
        <v>1868</v>
      </c>
      <c r="B811" s="161" t="s">
        <v>997</v>
      </c>
      <c r="C811" s="161" t="s">
        <v>358</v>
      </c>
      <c r="D811" s="161" t="s">
        <v>358</v>
      </c>
      <c r="E811" s="162">
        <v>35772.76</v>
      </c>
      <c r="F811" s="162">
        <v>81494.84</v>
      </c>
      <c r="G811" s="162">
        <v>35772.76</v>
      </c>
      <c r="H811" s="162">
        <v>81494.84</v>
      </c>
      <c r="I811" s="162">
        <v>-45722.079999999994</v>
      </c>
    </row>
    <row r="812" spans="1:9" ht="12" customHeight="1">
      <c r="A812" s="161" t="s">
        <v>1869</v>
      </c>
      <c r="B812" s="161" t="s">
        <v>998</v>
      </c>
      <c r="C812" s="161" t="s">
        <v>358</v>
      </c>
      <c r="D812" s="161" t="s">
        <v>358</v>
      </c>
      <c r="E812" s="162">
        <v>797.21</v>
      </c>
      <c r="F812" s="162">
        <v>1248.93</v>
      </c>
      <c r="G812" s="162">
        <v>797.21</v>
      </c>
      <c r="H812" s="162">
        <v>1248.93</v>
      </c>
      <c r="I812" s="162">
        <v>-451.72</v>
      </c>
    </row>
    <row r="813" spans="1:9" ht="12" customHeight="1">
      <c r="A813" s="161" t="s">
        <v>2445</v>
      </c>
      <c r="B813" s="161" t="s">
        <v>2446</v>
      </c>
      <c r="C813" s="161" t="s">
        <v>358</v>
      </c>
      <c r="D813" s="161" t="s">
        <v>358</v>
      </c>
      <c r="E813" s="162">
        <v>7.7</v>
      </c>
      <c r="F813" s="162">
        <v>12.34</v>
      </c>
      <c r="G813" s="162">
        <v>7.7</v>
      </c>
      <c r="H813" s="162">
        <v>12.34</v>
      </c>
      <c r="I813" s="162">
        <v>-4.64</v>
      </c>
    </row>
    <row r="814" spans="1:9" ht="12" customHeight="1">
      <c r="A814" s="161" t="s">
        <v>1870</v>
      </c>
      <c r="B814" s="161" t="s">
        <v>999</v>
      </c>
      <c r="C814" s="161" t="s">
        <v>358</v>
      </c>
      <c r="D814" s="161" t="s">
        <v>358</v>
      </c>
      <c r="E814" s="162">
        <v>1268.64</v>
      </c>
      <c r="F814" s="162">
        <v>0</v>
      </c>
      <c r="G814" s="162">
        <v>1268.64</v>
      </c>
      <c r="H814" s="162">
        <v>0</v>
      </c>
      <c r="I814" s="162">
        <v>1268.64</v>
      </c>
    </row>
    <row r="815" spans="1:9" ht="12" customHeight="1">
      <c r="A815" s="161" t="s">
        <v>1871</v>
      </c>
      <c r="B815" s="161" t="s">
        <v>1000</v>
      </c>
      <c r="C815" s="161" t="s">
        <v>358</v>
      </c>
      <c r="D815" s="161" t="s">
        <v>358</v>
      </c>
      <c r="E815" s="162">
        <v>558.28</v>
      </c>
      <c r="F815" s="162">
        <v>3049.01</v>
      </c>
      <c r="G815" s="162">
        <v>558.28</v>
      </c>
      <c r="H815" s="162">
        <v>3049.01</v>
      </c>
      <c r="I815" s="162">
        <v>-2490.7300000000005</v>
      </c>
    </row>
    <row r="816" spans="1:9" ht="12" customHeight="1">
      <c r="A816" s="161" t="s">
        <v>1872</v>
      </c>
      <c r="B816" s="161" t="s">
        <v>1001</v>
      </c>
      <c r="C816" s="161" t="s">
        <v>358</v>
      </c>
      <c r="D816" s="161" t="s">
        <v>358</v>
      </c>
      <c r="E816" s="162">
        <v>864.29</v>
      </c>
      <c r="F816" s="162">
        <v>2199.56</v>
      </c>
      <c r="G816" s="162">
        <v>864.29</v>
      </c>
      <c r="H816" s="162">
        <v>2199.56</v>
      </c>
      <c r="I816" s="162">
        <v>-1335.27</v>
      </c>
    </row>
    <row r="817" spans="1:9" ht="12" customHeight="1">
      <c r="A817" s="161" t="s">
        <v>1873</v>
      </c>
      <c r="B817" s="161" t="s">
        <v>1002</v>
      </c>
      <c r="C817" s="161" t="s">
        <v>358</v>
      </c>
      <c r="D817" s="161" t="s">
        <v>358</v>
      </c>
      <c r="E817" s="162">
        <v>2040.16</v>
      </c>
      <c r="F817" s="162">
        <v>3304.37</v>
      </c>
      <c r="G817" s="162">
        <v>2040.16</v>
      </c>
      <c r="H817" s="162">
        <v>3304.37</v>
      </c>
      <c r="I817" s="162">
        <v>-1264.2099999999998</v>
      </c>
    </row>
    <row r="818" spans="1:9" ht="12" customHeight="1">
      <c r="A818" s="161" t="s">
        <v>1874</v>
      </c>
      <c r="B818" s="161" t="s">
        <v>1003</v>
      </c>
      <c r="C818" s="161" t="s">
        <v>358</v>
      </c>
      <c r="D818" s="161" t="s">
        <v>358</v>
      </c>
      <c r="E818" s="162">
        <v>444.52</v>
      </c>
      <c r="F818" s="162">
        <v>687.82</v>
      </c>
      <c r="G818" s="162">
        <v>444.52</v>
      </c>
      <c r="H818" s="162">
        <v>687.82</v>
      </c>
      <c r="I818" s="162">
        <v>-243.30000000000007</v>
      </c>
    </row>
    <row r="819" spans="1:9" ht="12" customHeight="1">
      <c r="A819" s="183" t="s">
        <v>1875</v>
      </c>
      <c r="B819" s="183" t="s">
        <v>1004</v>
      </c>
      <c r="C819" s="183" t="s">
        <v>358</v>
      </c>
      <c r="D819" s="183" t="s">
        <v>358</v>
      </c>
      <c r="E819" s="184">
        <v>0</v>
      </c>
      <c r="F819" s="184">
        <v>9161.61</v>
      </c>
      <c r="G819" s="184">
        <v>0</v>
      </c>
      <c r="H819" s="184">
        <v>9161.61</v>
      </c>
      <c r="I819" s="184">
        <v>-9161.61</v>
      </c>
    </row>
    <row r="820" spans="1:9" ht="12" customHeight="1">
      <c r="A820" s="183" t="s">
        <v>1876</v>
      </c>
      <c r="B820" s="183" t="s">
        <v>1877</v>
      </c>
      <c r="C820" s="183" t="s">
        <v>358</v>
      </c>
      <c r="D820" s="183" t="s">
        <v>358</v>
      </c>
      <c r="E820" s="184">
        <v>0</v>
      </c>
      <c r="F820" s="184">
        <v>15088.8</v>
      </c>
      <c r="G820" s="184">
        <v>0</v>
      </c>
      <c r="H820" s="184">
        <v>15088.8</v>
      </c>
      <c r="I820" s="184">
        <v>-15088.8</v>
      </c>
    </row>
    <row r="821" spans="1:9" ht="12" customHeight="1">
      <c r="A821" s="181" t="s">
        <v>1878</v>
      </c>
      <c r="B821" s="181" t="s">
        <v>1005</v>
      </c>
      <c r="C821" s="181" t="s">
        <v>358</v>
      </c>
      <c r="D821" s="181" t="s">
        <v>358</v>
      </c>
      <c r="E821" s="182">
        <v>0</v>
      </c>
      <c r="F821" s="182">
        <v>46225.14</v>
      </c>
      <c r="G821" s="182">
        <v>0</v>
      </c>
      <c r="H821" s="182">
        <v>46225.14</v>
      </c>
      <c r="I821" s="182">
        <v>-46225.14</v>
      </c>
    </row>
    <row r="822" spans="1:9" ht="12" customHeight="1">
      <c r="A822" s="179" t="s">
        <v>1879</v>
      </c>
      <c r="B822" s="179" t="s">
        <v>1006</v>
      </c>
      <c r="C822" s="179" t="s">
        <v>358</v>
      </c>
      <c r="D822" s="179" t="s">
        <v>358</v>
      </c>
      <c r="E822" s="180">
        <v>0</v>
      </c>
      <c r="F822" s="180">
        <v>174280</v>
      </c>
      <c r="G822" s="180">
        <v>0</v>
      </c>
      <c r="H822" s="180">
        <v>174280</v>
      </c>
      <c r="I822" s="180">
        <v>-174280</v>
      </c>
    </row>
    <row r="823" spans="1:9" ht="12" customHeight="1">
      <c r="A823" s="206" t="s">
        <v>1320</v>
      </c>
      <c r="B823" s="206" t="s">
        <v>1007</v>
      </c>
      <c r="C823" s="206" t="s">
        <v>358</v>
      </c>
      <c r="D823" s="206" t="s">
        <v>358</v>
      </c>
      <c r="E823" s="207">
        <v>0</v>
      </c>
      <c r="F823" s="207">
        <v>15238.47</v>
      </c>
      <c r="G823" s="207">
        <v>0</v>
      </c>
      <c r="H823" s="207">
        <v>15238.47</v>
      </c>
      <c r="I823" s="207">
        <v>-15238.47</v>
      </c>
    </row>
    <row r="824" spans="1:9" ht="12" customHeight="1">
      <c r="A824" s="206" t="s">
        <v>1321</v>
      </c>
      <c r="B824" s="206" t="s">
        <v>1008</v>
      </c>
      <c r="C824" s="206" t="s">
        <v>358</v>
      </c>
      <c r="D824" s="206" t="s">
        <v>358</v>
      </c>
      <c r="E824" s="207">
        <v>0</v>
      </c>
      <c r="F824" s="207">
        <v>12909.32</v>
      </c>
      <c r="G824" s="207">
        <v>0</v>
      </c>
      <c r="H824" s="207">
        <v>12909.32</v>
      </c>
      <c r="I824" s="207">
        <v>-12909.32</v>
      </c>
    </row>
    <row r="825" spans="1:9" ht="12" customHeight="1">
      <c r="A825" s="206" t="s">
        <v>1322</v>
      </c>
      <c r="B825" s="206" t="s">
        <v>1009</v>
      </c>
      <c r="C825" s="206" t="s">
        <v>358</v>
      </c>
      <c r="D825" s="206" t="s">
        <v>358</v>
      </c>
      <c r="E825" s="207">
        <v>0</v>
      </c>
      <c r="F825" s="207">
        <v>15647.28</v>
      </c>
      <c r="G825" s="207">
        <v>0</v>
      </c>
      <c r="H825" s="207">
        <v>15647.28</v>
      </c>
      <c r="I825" s="207">
        <v>-15647.28</v>
      </c>
    </row>
    <row r="826" spans="1:9" ht="12" customHeight="1">
      <c r="A826" s="206" t="s">
        <v>1323</v>
      </c>
      <c r="B826" s="206" t="s">
        <v>1010</v>
      </c>
      <c r="C826" s="206" t="s">
        <v>358</v>
      </c>
      <c r="D826" s="206" t="s">
        <v>358</v>
      </c>
      <c r="E826" s="207">
        <v>0</v>
      </c>
      <c r="F826" s="207">
        <v>23461.57</v>
      </c>
      <c r="G826" s="207">
        <v>0</v>
      </c>
      <c r="H826" s="207">
        <v>23461.57</v>
      </c>
      <c r="I826" s="207">
        <v>-23461.57</v>
      </c>
    </row>
    <row r="827" spans="1:9" ht="12" customHeight="1">
      <c r="A827" s="206" t="s">
        <v>1324</v>
      </c>
      <c r="B827" s="206" t="s">
        <v>1011</v>
      </c>
      <c r="C827" s="206" t="s">
        <v>358</v>
      </c>
      <c r="D827" s="206" t="s">
        <v>358</v>
      </c>
      <c r="E827" s="207">
        <v>0</v>
      </c>
      <c r="F827" s="207">
        <v>19152.64</v>
      </c>
      <c r="G827" s="207">
        <v>0</v>
      </c>
      <c r="H827" s="207">
        <v>19152.64</v>
      </c>
      <c r="I827" s="207">
        <v>-19152.64</v>
      </c>
    </row>
    <row r="828" spans="1:9" ht="12" customHeight="1">
      <c r="A828" s="206" t="s">
        <v>1325</v>
      </c>
      <c r="B828" s="206" t="s">
        <v>2265</v>
      </c>
      <c r="C828" s="206" t="s">
        <v>358</v>
      </c>
      <c r="D828" s="206" t="s">
        <v>358</v>
      </c>
      <c r="E828" s="207">
        <v>0</v>
      </c>
      <c r="F828" s="207">
        <v>22442.36</v>
      </c>
      <c r="G828" s="207">
        <v>0</v>
      </c>
      <c r="H828" s="207">
        <v>22442.36</v>
      </c>
      <c r="I828" s="207">
        <v>-22442.36</v>
      </c>
    </row>
    <row r="829" spans="1:9" ht="12" customHeight="1">
      <c r="A829" s="206" t="s">
        <v>1326</v>
      </c>
      <c r="B829" s="206" t="s">
        <v>1012</v>
      </c>
      <c r="C829" s="206" t="s">
        <v>358</v>
      </c>
      <c r="D829" s="206" t="s">
        <v>358</v>
      </c>
      <c r="E829" s="207">
        <v>0</v>
      </c>
      <c r="F829" s="207">
        <v>13497.94</v>
      </c>
      <c r="G829" s="207">
        <v>0</v>
      </c>
      <c r="H829" s="207">
        <v>13497.94</v>
      </c>
      <c r="I829" s="207">
        <v>-13497.94</v>
      </c>
    </row>
    <row r="830" spans="1:9" ht="12" customHeight="1">
      <c r="A830" s="183" t="s">
        <v>1327</v>
      </c>
      <c r="B830" s="183" t="s">
        <v>1013</v>
      </c>
      <c r="C830" s="183" t="s">
        <v>358</v>
      </c>
      <c r="D830" s="183" t="s">
        <v>358</v>
      </c>
      <c r="E830" s="184">
        <v>0</v>
      </c>
      <c r="F830" s="184">
        <v>52770.94</v>
      </c>
      <c r="G830" s="184">
        <v>0</v>
      </c>
      <c r="H830" s="184">
        <v>52770.94</v>
      </c>
      <c r="I830" s="184">
        <v>-52770.94</v>
      </c>
    </row>
    <row r="831" spans="1:9" ht="12" customHeight="1">
      <c r="A831" s="183" t="s">
        <v>2378</v>
      </c>
      <c r="B831" s="183" t="s">
        <v>2379</v>
      </c>
      <c r="C831" s="183" t="s">
        <v>358</v>
      </c>
      <c r="D831" s="183" t="s">
        <v>358</v>
      </c>
      <c r="E831" s="184">
        <v>0</v>
      </c>
      <c r="F831" s="184">
        <v>63024.99</v>
      </c>
      <c r="G831" s="184">
        <v>0</v>
      </c>
      <c r="H831" s="184">
        <v>63024.99</v>
      </c>
      <c r="I831" s="184">
        <v>-63024.99</v>
      </c>
    </row>
    <row r="832" spans="1:9" ht="12" customHeight="1">
      <c r="A832" s="206" t="s">
        <v>1328</v>
      </c>
      <c r="B832" s="206" t="s">
        <v>1014</v>
      </c>
      <c r="C832" s="206" t="s">
        <v>358</v>
      </c>
      <c r="D832" s="206" t="s">
        <v>358</v>
      </c>
      <c r="E832" s="207">
        <v>0</v>
      </c>
      <c r="F832" s="207">
        <v>411.33</v>
      </c>
      <c r="G832" s="207">
        <v>0</v>
      </c>
      <c r="H832" s="207">
        <v>411.33</v>
      </c>
      <c r="I832" s="207">
        <v>-411.33</v>
      </c>
    </row>
    <row r="833" spans="1:9" ht="12" customHeight="1">
      <c r="A833" s="183" t="s">
        <v>1329</v>
      </c>
      <c r="B833" s="183" t="s">
        <v>1090</v>
      </c>
      <c r="C833" s="183" t="s">
        <v>358</v>
      </c>
      <c r="D833" s="183" t="s">
        <v>358</v>
      </c>
      <c r="E833" s="184">
        <v>0</v>
      </c>
      <c r="F833" s="184">
        <v>409.34</v>
      </c>
      <c r="G833" s="184">
        <v>0</v>
      </c>
      <c r="H833" s="184">
        <v>409.34</v>
      </c>
      <c r="I833" s="184">
        <v>-409.34</v>
      </c>
    </row>
    <row r="834" spans="1:9" ht="12" customHeight="1">
      <c r="A834" s="231" t="s">
        <v>2266</v>
      </c>
      <c r="B834" s="231" t="s">
        <v>2267</v>
      </c>
      <c r="C834" s="231" t="s">
        <v>358</v>
      </c>
      <c r="D834" s="231" t="s">
        <v>358</v>
      </c>
      <c r="E834" s="232">
        <v>0</v>
      </c>
      <c r="F834" s="232">
        <v>20513.97</v>
      </c>
      <c r="G834" s="232">
        <v>0</v>
      </c>
      <c r="H834" s="232">
        <v>20513.97</v>
      </c>
      <c r="I834" s="232">
        <v>-20513.97</v>
      </c>
    </row>
    <row r="835" spans="1:9" ht="12" customHeight="1">
      <c r="A835" s="179" t="s">
        <v>1880</v>
      </c>
      <c r="B835" s="179" t="s">
        <v>1015</v>
      </c>
      <c r="C835" s="179" t="s">
        <v>358</v>
      </c>
      <c r="D835" s="179" t="s">
        <v>358</v>
      </c>
      <c r="E835" s="180">
        <v>0</v>
      </c>
      <c r="F835" s="180">
        <v>2938.34</v>
      </c>
      <c r="G835" s="180">
        <v>0</v>
      </c>
      <c r="H835" s="180">
        <v>2938.34</v>
      </c>
      <c r="I835" s="180">
        <v>-2938.34</v>
      </c>
    </row>
    <row r="836" spans="1:9" ht="12" customHeight="1">
      <c r="A836" s="179" t="s">
        <v>2447</v>
      </c>
      <c r="B836" s="179" t="s">
        <v>2448</v>
      </c>
      <c r="C836" s="179" t="s">
        <v>358</v>
      </c>
      <c r="D836" s="179" t="s">
        <v>358</v>
      </c>
      <c r="E836" s="180">
        <v>0</v>
      </c>
      <c r="F836" s="180">
        <v>1513.26</v>
      </c>
      <c r="G836" s="180">
        <v>0</v>
      </c>
      <c r="H836" s="180">
        <v>1513.26</v>
      </c>
      <c r="I836" s="180">
        <v>-1513.26</v>
      </c>
    </row>
    <row r="837" spans="1:9" ht="12" customHeight="1">
      <c r="A837" s="181" t="s">
        <v>2449</v>
      </c>
      <c r="B837" s="181" t="s">
        <v>2450</v>
      </c>
      <c r="C837" s="181" t="s">
        <v>358</v>
      </c>
      <c r="D837" s="181" t="s">
        <v>358</v>
      </c>
      <c r="E837" s="182">
        <v>0</v>
      </c>
      <c r="F837" s="182">
        <v>3493.52</v>
      </c>
      <c r="G837" s="182">
        <v>0</v>
      </c>
      <c r="H837" s="182">
        <v>3493.52</v>
      </c>
      <c r="I837" s="182">
        <v>-3493.52</v>
      </c>
    </row>
    <row r="838" spans="1:9" ht="12" customHeight="1">
      <c r="A838" s="181" t="s">
        <v>1881</v>
      </c>
      <c r="B838" s="181" t="s">
        <v>1016</v>
      </c>
      <c r="C838" s="181" t="s">
        <v>358</v>
      </c>
      <c r="D838" s="181" t="s">
        <v>358</v>
      </c>
      <c r="E838" s="182">
        <v>0</v>
      </c>
      <c r="F838" s="182">
        <v>2124.81</v>
      </c>
      <c r="G838" s="182">
        <v>0</v>
      </c>
      <c r="H838" s="182">
        <v>2124.81</v>
      </c>
      <c r="I838" s="182">
        <v>-2124.81</v>
      </c>
    </row>
    <row r="839" spans="1:9" ht="12" customHeight="1">
      <c r="A839" s="181" t="s">
        <v>2451</v>
      </c>
      <c r="B839" s="181" t="s">
        <v>2452</v>
      </c>
      <c r="C839" s="181" t="s">
        <v>358</v>
      </c>
      <c r="D839" s="181" t="s">
        <v>358</v>
      </c>
      <c r="E839" s="182">
        <v>0</v>
      </c>
      <c r="F839" s="182">
        <v>9075.42</v>
      </c>
      <c r="G839" s="182">
        <v>0</v>
      </c>
      <c r="H839" s="182">
        <v>9075.42</v>
      </c>
      <c r="I839" s="182">
        <v>-9075.42</v>
      </c>
    </row>
    <row r="840" spans="1:9" ht="12" customHeight="1">
      <c r="A840" s="181" t="s">
        <v>1882</v>
      </c>
      <c r="B840" s="181" t="s">
        <v>2268</v>
      </c>
      <c r="C840" s="181" t="s">
        <v>358</v>
      </c>
      <c r="D840" s="181" t="s">
        <v>358</v>
      </c>
      <c r="E840" s="182">
        <v>0</v>
      </c>
      <c r="F840" s="182">
        <v>11230.85</v>
      </c>
      <c r="G840" s="182">
        <v>0</v>
      </c>
      <c r="H840" s="182">
        <v>11230.85</v>
      </c>
      <c r="I840" s="182">
        <v>-11230.85</v>
      </c>
    </row>
    <row r="841" spans="1:9" ht="12" customHeight="1">
      <c r="A841" s="181" t="s">
        <v>2269</v>
      </c>
      <c r="B841" s="181" t="s">
        <v>2270</v>
      </c>
      <c r="C841" s="181" t="s">
        <v>358</v>
      </c>
      <c r="D841" s="181" t="s">
        <v>358</v>
      </c>
      <c r="E841" s="182">
        <v>0</v>
      </c>
      <c r="F841" s="182">
        <v>0</v>
      </c>
      <c r="G841" s="182">
        <v>0</v>
      </c>
      <c r="H841" s="182">
        <v>0</v>
      </c>
      <c r="I841" s="182">
        <v>0</v>
      </c>
    </row>
    <row r="842" spans="1:9" ht="12" customHeight="1">
      <c r="A842" s="181" t="s">
        <v>2529</v>
      </c>
      <c r="B842" s="181" t="s">
        <v>2530</v>
      </c>
      <c r="C842" s="181" t="s">
        <v>358</v>
      </c>
      <c r="D842" s="181" t="s">
        <v>358</v>
      </c>
      <c r="E842" s="182">
        <v>0</v>
      </c>
      <c r="F842" s="182">
        <v>451.58</v>
      </c>
      <c r="G842" s="182">
        <v>0</v>
      </c>
      <c r="H842" s="182">
        <v>451.58</v>
      </c>
      <c r="I842" s="182">
        <v>-451.58</v>
      </c>
    </row>
    <row r="843" spans="1:9" ht="12" customHeight="1">
      <c r="A843" s="181" t="s">
        <v>2271</v>
      </c>
      <c r="B843" s="181" t="s">
        <v>2272</v>
      </c>
      <c r="C843" s="181" t="s">
        <v>358</v>
      </c>
      <c r="D843" s="181" t="s">
        <v>358</v>
      </c>
      <c r="E843" s="182">
        <v>0</v>
      </c>
      <c r="F843" s="182">
        <v>0</v>
      </c>
      <c r="G843" s="182">
        <v>0</v>
      </c>
      <c r="H843" s="182">
        <v>0</v>
      </c>
      <c r="I843" s="182">
        <v>0</v>
      </c>
    </row>
    <row r="844" spans="1:9" ht="12" customHeight="1">
      <c r="A844" s="181" t="s">
        <v>1883</v>
      </c>
      <c r="B844" s="181" t="s">
        <v>1142</v>
      </c>
      <c r="C844" s="181" t="s">
        <v>358</v>
      </c>
      <c r="D844" s="181" t="s">
        <v>358</v>
      </c>
      <c r="E844" s="182">
        <v>0</v>
      </c>
      <c r="F844" s="182">
        <v>237.5</v>
      </c>
      <c r="G844" s="182">
        <v>0</v>
      </c>
      <c r="H844" s="182">
        <v>237.5</v>
      </c>
      <c r="I844" s="182">
        <v>-237.5</v>
      </c>
    </row>
    <row r="845" spans="1:9" ht="12" customHeight="1">
      <c r="A845" s="181" t="s">
        <v>2453</v>
      </c>
      <c r="B845" s="181" t="s">
        <v>2454</v>
      </c>
      <c r="C845" s="181" t="s">
        <v>358</v>
      </c>
      <c r="D845" s="181" t="s">
        <v>358</v>
      </c>
      <c r="E845" s="182">
        <v>0</v>
      </c>
      <c r="F845" s="182">
        <v>336.94</v>
      </c>
      <c r="G845" s="182">
        <v>0</v>
      </c>
      <c r="H845" s="182">
        <v>336.94</v>
      </c>
      <c r="I845" s="182">
        <v>-336.94</v>
      </c>
    </row>
    <row r="846" spans="1:9" ht="12" customHeight="1">
      <c r="A846" s="181" t="s">
        <v>1884</v>
      </c>
      <c r="B846" s="181" t="s">
        <v>1017</v>
      </c>
      <c r="C846" s="181" t="s">
        <v>358</v>
      </c>
      <c r="D846" s="181" t="s">
        <v>358</v>
      </c>
      <c r="E846" s="182">
        <v>0</v>
      </c>
      <c r="F846" s="182">
        <v>2423.07</v>
      </c>
      <c r="G846" s="182">
        <v>0</v>
      </c>
      <c r="H846" s="182">
        <v>2423.07</v>
      </c>
      <c r="I846" s="182">
        <v>-2423.07</v>
      </c>
    </row>
    <row r="847" spans="1:9" ht="12" customHeight="1">
      <c r="A847" s="181" t="s">
        <v>1885</v>
      </c>
      <c r="B847" s="181" t="s">
        <v>1018</v>
      </c>
      <c r="C847" s="181" t="s">
        <v>358</v>
      </c>
      <c r="D847" s="181" t="s">
        <v>358</v>
      </c>
      <c r="E847" s="182">
        <v>0</v>
      </c>
      <c r="F847" s="182">
        <v>2188.37</v>
      </c>
      <c r="G847" s="182">
        <v>0</v>
      </c>
      <c r="H847" s="182">
        <v>2188.37</v>
      </c>
      <c r="I847" s="182">
        <v>-2188.37</v>
      </c>
    </row>
    <row r="848" spans="1:9" ht="12" customHeight="1">
      <c r="A848" s="181" t="s">
        <v>1886</v>
      </c>
      <c r="B848" s="181" t="s">
        <v>1019</v>
      </c>
      <c r="C848" s="181" t="s">
        <v>358</v>
      </c>
      <c r="D848" s="181" t="s">
        <v>358</v>
      </c>
      <c r="E848" s="182">
        <v>0</v>
      </c>
      <c r="F848" s="182">
        <v>988.63</v>
      </c>
      <c r="G848" s="182">
        <v>0</v>
      </c>
      <c r="H848" s="182">
        <v>988.63</v>
      </c>
      <c r="I848" s="182">
        <v>-988.63</v>
      </c>
    </row>
    <row r="849" spans="1:9" ht="12" customHeight="1">
      <c r="A849" s="159" t="s">
        <v>2455</v>
      </c>
      <c r="B849" s="159" t="s">
        <v>2456</v>
      </c>
      <c r="C849" s="159" t="s">
        <v>2457</v>
      </c>
      <c r="D849" s="159" t="s">
        <v>2457</v>
      </c>
      <c r="E849" s="160">
        <v>0</v>
      </c>
      <c r="F849" s="160">
        <v>0</v>
      </c>
      <c r="G849" s="160">
        <v>1045098.97</v>
      </c>
      <c r="H849" s="160">
        <v>1045098.97</v>
      </c>
      <c r="I849" s="160">
        <v>0</v>
      </c>
    </row>
    <row r="850" spans="1:9" ht="12" customHeight="1">
      <c r="A850" s="195" t="s">
        <v>1938</v>
      </c>
      <c r="B850" s="195" t="s">
        <v>1020</v>
      </c>
      <c r="C850" s="195" t="s">
        <v>1178</v>
      </c>
      <c r="D850" s="195" t="s">
        <v>1887</v>
      </c>
      <c r="E850" s="196">
        <v>0</v>
      </c>
      <c r="F850" s="196">
        <v>0</v>
      </c>
      <c r="G850" s="196">
        <v>0</v>
      </c>
      <c r="H850" s="196">
        <v>4399000</v>
      </c>
      <c r="I850" s="196">
        <v>-4399000</v>
      </c>
    </row>
    <row r="851" spans="1:9" ht="12" customHeight="1">
      <c r="A851" s="171" t="s">
        <v>1888</v>
      </c>
      <c r="B851" s="171" t="s">
        <v>1021</v>
      </c>
      <c r="C851" s="171" t="s">
        <v>1178</v>
      </c>
      <c r="D851" s="171" t="s">
        <v>2273</v>
      </c>
      <c r="E851" s="172">
        <v>0</v>
      </c>
      <c r="F851" s="172">
        <v>1475598.7400000002</v>
      </c>
      <c r="G851" s="172">
        <v>0</v>
      </c>
      <c r="H851" s="172">
        <v>2398723.74</v>
      </c>
      <c r="I851" s="172">
        <v>-2398723.74</v>
      </c>
    </row>
    <row r="852" spans="1:9" ht="12" customHeight="1">
      <c r="A852" s="175" t="s">
        <v>2458</v>
      </c>
      <c r="B852" s="175" t="s">
        <v>2459</v>
      </c>
      <c r="C852" s="175" t="s">
        <v>358</v>
      </c>
      <c r="D852" s="175" t="s">
        <v>358</v>
      </c>
      <c r="E852" s="176">
        <v>1411345.89</v>
      </c>
      <c r="F852" s="176">
        <v>1411345.89</v>
      </c>
      <c r="G852" s="176">
        <v>1411345.89</v>
      </c>
      <c r="H852" s="176">
        <v>1411345.89</v>
      </c>
      <c r="I852" s="176">
        <v>0</v>
      </c>
    </row>
    <row r="853" spans="1:9" ht="12" customHeight="1">
      <c r="A853" s="175" t="s">
        <v>1889</v>
      </c>
      <c r="B853" s="175" t="s">
        <v>1074</v>
      </c>
      <c r="C853" s="175" t="s">
        <v>1178</v>
      </c>
      <c r="D853" s="175" t="s">
        <v>1890</v>
      </c>
      <c r="E853" s="176">
        <v>64252.85</v>
      </c>
      <c r="F853" s="176">
        <v>0</v>
      </c>
      <c r="G853" s="176">
        <v>64252.85</v>
      </c>
      <c r="H853" s="176">
        <v>64252.85</v>
      </c>
      <c r="I853" s="176">
        <v>0</v>
      </c>
    </row>
    <row r="854" spans="1:9" ht="12" customHeight="1">
      <c r="A854" s="159" t="s">
        <v>1891</v>
      </c>
      <c r="B854" s="159" t="s">
        <v>1022</v>
      </c>
      <c r="C854" s="159" t="s">
        <v>1178</v>
      </c>
      <c r="D854" s="159" t="s">
        <v>2274</v>
      </c>
      <c r="E854" s="160">
        <v>1411345.89</v>
      </c>
      <c r="F854" s="160">
        <v>0</v>
      </c>
      <c r="G854" s="160">
        <v>1411345.89</v>
      </c>
      <c r="H854" s="160">
        <v>1411345.89</v>
      </c>
      <c r="I854" s="160">
        <v>0</v>
      </c>
    </row>
    <row r="855" spans="1:9" ht="12" customHeight="1">
      <c r="A855" s="181" t="s">
        <v>1892</v>
      </c>
      <c r="B855" s="181" t="s">
        <v>1023</v>
      </c>
      <c r="C855" s="181" t="s">
        <v>1178</v>
      </c>
      <c r="D855" s="181" t="s">
        <v>2275</v>
      </c>
      <c r="E855" s="182">
        <v>0</v>
      </c>
      <c r="F855" s="182">
        <v>0</v>
      </c>
      <c r="G855" s="182">
        <v>0</v>
      </c>
      <c r="H855" s="182">
        <v>11158.06</v>
      </c>
      <c r="I855" s="182">
        <v>-11158.06</v>
      </c>
    </row>
    <row r="856" spans="1:9" ht="12" customHeight="1">
      <c r="A856" s="197" t="s">
        <v>1893</v>
      </c>
      <c r="B856" s="197" t="s">
        <v>1024</v>
      </c>
      <c r="C856" s="197" t="s">
        <v>1178</v>
      </c>
      <c r="D856" s="197" t="s">
        <v>2276</v>
      </c>
      <c r="E856" s="198">
        <v>640555.28</v>
      </c>
      <c r="F856" s="198">
        <v>824785.79</v>
      </c>
      <c r="G856" s="198">
        <v>640555.28</v>
      </c>
      <c r="H856" s="198">
        <v>1232230.3</v>
      </c>
      <c r="I856" s="198">
        <v>-591675.02</v>
      </c>
    </row>
    <row r="857" spans="1:9" ht="12" customHeight="1">
      <c r="A857" s="197" t="s">
        <v>1894</v>
      </c>
      <c r="B857" s="197" t="s">
        <v>1025</v>
      </c>
      <c r="C857" s="197" t="s">
        <v>1178</v>
      </c>
      <c r="D857" s="197" t="s">
        <v>2277</v>
      </c>
      <c r="E857" s="198">
        <v>397566.56</v>
      </c>
      <c r="F857" s="198">
        <v>464022.29000000004</v>
      </c>
      <c r="G857" s="198">
        <v>397566.56</v>
      </c>
      <c r="H857" s="198">
        <v>3779159.4</v>
      </c>
      <c r="I857" s="198">
        <v>-3381592.84</v>
      </c>
    </row>
    <row r="858" spans="1:9" ht="12" customHeight="1">
      <c r="A858" s="197" t="s">
        <v>1895</v>
      </c>
      <c r="B858" s="197" t="s">
        <v>2531</v>
      </c>
      <c r="C858" s="197" t="s">
        <v>1178</v>
      </c>
      <c r="D858" s="197" t="s">
        <v>2278</v>
      </c>
      <c r="E858" s="198">
        <v>311.44</v>
      </c>
      <c r="F858" s="198">
        <v>6436.690000000002</v>
      </c>
      <c r="G858" s="198">
        <v>311.44</v>
      </c>
      <c r="H858" s="198">
        <v>60385.15</v>
      </c>
      <c r="I858" s="198">
        <v>-60073.71</v>
      </c>
    </row>
    <row r="859" spans="1:9" ht="12" customHeight="1">
      <c r="A859" s="197" t="s">
        <v>1896</v>
      </c>
      <c r="B859" s="197" t="s">
        <v>1026</v>
      </c>
      <c r="C859" s="197" t="s">
        <v>1178</v>
      </c>
      <c r="D859" s="197" t="s">
        <v>2279</v>
      </c>
      <c r="E859" s="198">
        <v>64125.45</v>
      </c>
      <c r="F859" s="198">
        <v>4630.420000000013</v>
      </c>
      <c r="G859" s="198">
        <v>64125.45</v>
      </c>
      <c r="H859" s="198">
        <v>140140.2</v>
      </c>
      <c r="I859" s="198">
        <v>-76014.75000000001</v>
      </c>
    </row>
    <row r="860" spans="1:9" ht="12" customHeight="1">
      <c r="A860" s="197" t="s">
        <v>1897</v>
      </c>
      <c r="B860" s="197" t="s">
        <v>1027</v>
      </c>
      <c r="C860" s="197" t="s">
        <v>2280</v>
      </c>
      <c r="D860" s="197" t="s">
        <v>1898</v>
      </c>
      <c r="E860" s="198">
        <v>7202.2300000000005</v>
      </c>
      <c r="F860" s="198">
        <v>13395.960000000001</v>
      </c>
      <c r="G860" s="198">
        <v>10351.94</v>
      </c>
      <c r="H860" s="198">
        <v>23660.43</v>
      </c>
      <c r="I860" s="198">
        <v>-13308.49</v>
      </c>
    </row>
    <row r="861" spans="1:9" ht="12" customHeight="1">
      <c r="A861" s="197" t="s">
        <v>1899</v>
      </c>
      <c r="B861" s="197" t="s">
        <v>1028</v>
      </c>
      <c r="C861" s="197" t="s">
        <v>1178</v>
      </c>
      <c r="D861" s="197" t="s">
        <v>2281</v>
      </c>
      <c r="E861" s="198">
        <v>70421.96</v>
      </c>
      <c r="F861" s="198">
        <v>57603.22</v>
      </c>
      <c r="G861" s="198">
        <v>70421.96</v>
      </c>
      <c r="H861" s="198">
        <v>119462.05</v>
      </c>
      <c r="I861" s="198">
        <v>-49040.09</v>
      </c>
    </row>
    <row r="862" spans="1:9" ht="12" customHeight="1">
      <c r="A862" s="197" t="s">
        <v>1900</v>
      </c>
      <c r="B862" s="197" t="s">
        <v>1029</v>
      </c>
      <c r="C862" s="197" t="s">
        <v>2282</v>
      </c>
      <c r="D862" s="197" t="s">
        <v>1901</v>
      </c>
      <c r="E862" s="198">
        <v>5554.96</v>
      </c>
      <c r="F862" s="198">
        <v>1498.4799999999996</v>
      </c>
      <c r="G862" s="198">
        <v>9793.59</v>
      </c>
      <c r="H862" s="198">
        <v>13932.9</v>
      </c>
      <c r="I862" s="198">
        <v>-4139.3099999999995</v>
      </c>
    </row>
    <row r="863" spans="1:9" ht="12" customHeight="1">
      <c r="A863" s="197" t="s">
        <v>1902</v>
      </c>
      <c r="B863" s="197" t="s">
        <v>1030</v>
      </c>
      <c r="C863" s="197" t="s">
        <v>2283</v>
      </c>
      <c r="D863" s="197" t="s">
        <v>1903</v>
      </c>
      <c r="E863" s="198">
        <v>43827.86</v>
      </c>
      <c r="F863" s="198">
        <v>49796.03999999998</v>
      </c>
      <c r="G863" s="198">
        <v>90231.91</v>
      </c>
      <c r="H863" s="198">
        <v>297200.54</v>
      </c>
      <c r="I863" s="198">
        <v>-206968.62999999998</v>
      </c>
    </row>
    <row r="864" spans="1:9" ht="12" customHeight="1">
      <c r="A864" s="197" t="s">
        <v>1904</v>
      </c>
      <c r="B864" s="197" t="s">
        <v>1031</v>
      </c>
      <c r="C864" s="197" t="s">
        <v>2284</v>
      </c>
      <c r="D864" s="197" t="s">
        <v>1905</v>
      </c>
      <c r="E864" s="198">
        <v>39052.20000000001</v>
      </c>
      <c r="F864" s="198">
        <v>63485.54000000001</v>
      </c>
      <c r="G864" s="198">
        <v>112489.21</v>
      </c>
      <c r="H864" s="198">
        <v>223542.89</v>
      </c>
      <c r="I864" s="198">
        <v>-111053.68000000001</v>
      </c>
    </row>
    <row r="865" spans="1:9" ht="12" customHeight="1">
      <c r="A865" s="197" t="s">
        <v>1906</v>
      </c>
      <c r="B865" s="197" t="s">
        <v>1032</v>
      </c>
      <c r="C865" s="197" t="s">
        <v>1178</v>
      </c>
      <c r="D865" s="197" t="s">
        <v>2285</v>
      </c>
      <c r="E865" s="198">
        <v>13155.86</v>
      </c>
      <c r="F865" s="198">
        <v>23181.730000000003</v>
      </c>
      <c r="G865" s="198">
        <v>13155.86</v>
      </c>
      <c r="H865" s="198">
        <v>48222.66</v>
      </c>
      <c r="I865" s="198">
        <v>-35066.8</v>
      </c>
    </row>
    <row r="866" spans="1:9" ht="12" customHeight="1">
      <c r="A866" s="197" t="s">
        <v>1907</v>
      </c>
      <c r="B866" s="197" t="s">
        <v>1091</v>
      </c>
      <c r="C866" s="197" t="s">
        <v>1178</v>
      </c>
      <c r="D866" s="197" t="s">
        <v>2286</v>
      </c>
      <c r="E866" s="198">
        <v>2503.38</v>
      </c>
      <c r="F866" s="198">
        <v>0</v>
      </c>
      <c r="G866" s="198">
        <v>2503.38</v>
      </c>
      <c r="H866" s="198">
        <v>5299.52</v>
      </c>
      <c r="I866" s="198">
        <v>-2796.1400000000003</v>
      </c>
    </row>
    <row r="867" spans="1:9" ht="12" customHeight="1">
      <c r="A867" s="179" t="s">
        <v>1908</v>
      </c>
      <c r="B867" s="179" t="s">
        <v>1033</v>
      </c>
      <c r="C867" s="179" t="s">
        <v>2287</v>
      </c>
      <c r="D867" s="179" t="s">
        <v>1178</v>
      </c>
      <c r="E867" s="180">
        <v>530636.47</v>
      </c>
      <c r="F867" s="180">
        <v>290895.82</v>
      </c>
      <c r="G867" s="180">
        <v>844432.28</v>
      </c>
      <c r="H867" s="180">
        <v>290895.82</v>
      </c>
      <c r="I867" s="180">
        <v>553536.46</v>
      </c>
    </row>
    <row r="868" spans="1:9" ht="12" customHeight="1">
      <c r="A868" s="171" t="s">
        <v>1245</v>
      </c>
      <c r="B868" s="171" t="s">
        <v>1034</v>
      </c>
      <c r="C868" s="171" t="s">
        <v>1178</v>
      </c>
      <c r="D868" s="171" t="s">
        <v>2288</v>
      </c>
      <c r="E868" s="172">
        <v>317617.15</v>
      </c>
      <c r="F868" s="172">
        <v>381569.71</v>
      </c>
      <c r="G868" s="172">
        <v>317617.15</v>
      </c>
      <c r="H868" s="172">
        <v>795993.52</v>
      </c>
      <c r="I868" s="172">
        <v>-478376.37</v>
      </c>
    </row>
    <row r="869" spans="1:9" ht="12" customHeight="1">
      <c r="A869" s="171" t="s">
        <v>1246</v>
      </c>
      <c r="B869" s="171" t="s">
        <v>1035</v>
      </c>
      <c r="C869" s="171" t="s">
        <v>1178</v>
      </c>
      <c r="D869" s="171" t="s">
        <v>2289</v>
      </c>
      <c r="E869" s="172">
        <v>0</v>
      </c>
      <c r="F869" s="172">
        <v>42504.84999999998</v>
      </c>
      <c r="G869" s="172">
        <v>0</v>
      </c>
      <c r="H869" s="172">
        <v>424074.56</v>
      </c>
      <c r="I869" s="172">
        <v>-424074.56</v>
      </c>
    </row>
    <row r="870" spans="1:9" ht="12" customHeight="1">
      <c r="A870" s="171" t="s">
        <v>1247</v>
      </c>
      <c r="B870" s="171" t="s">
        <v>588</v>
      </c>
      <c r="C870" s="171" t="s">
        <v>1178</v>
      </c>
      <c r="D870" s="171" t="s">
        <v>1179</v>
      </c>
      <c r="E870" s="172">
        <v>21120.92</v>
      </c>
      <c r="F870" s="172">
        <v>30472.100000000002</v>
      </c>
      <c r="G870" s="172">
        <v>21120.92</v>
      </c>
      <c r="H870" s="172">
        <v>30472.11</v>
      </c>
      <c r="I870" s="172">
        <v>-9351.190000000002</v>
      </c>
    </row>
    <row r="871" spans="1:9" ht="12" customHeight="1">
      <c r="A871" s="171" t="s">
        <v>1248</v>
      </c>
      <c r="B871" s="171" t="s">
        <v>589</v>
      </c>
      <c r="C871" s="171" t="s">
        <v>1178</v>
      </c>
      <c r="D871" s="171" t="s">
        <v>2290</v>
      </c>
      <c r="E871" s="172">
        <v>0</v>
      </c>
      <c r="F871" s="172">
        <v>7657.32</v>
      </c>
      <c r="G871" s="172">
        <v>0</v>
      </c>
      <c r="H871" s="172">
        <v>38129.42</v>
      </c>
      <c r="I871" s="172">
        <v>-38129.42</v>
      </c>
    </row>
    <row r="872" spans="1:9" ht="12" customHeight="1">
      <c r="A872" s="171" t="s">
        <v>1249</v>
      </c>
      <c r="B872" s="171" t="s">
        <v>1117</v>
      </c>
      <c r="C872" s="171" t="s">
        <v>1178</v>
      </c>
      <c r="D872" s="171" t="s">
        <v>2291</v>
      </c>
      <c r="E872" s="172">
        <v>47.5</v>
      </c>
      <c r="F872" s="172">
        <v>0</v>
      </c>
      <c r="G872" s="172">
        <v>47.5</v>
      </c>
      <c r="H872" s="172">
        <v>2198.75</v>
      </c>
      <c r="I872" s="172">
        <v>-2151.25</v>
      </c>
    </row>
    <row r="873" spans="1:9" ht="12" customHeight="1">
      <c r="A873" s="171" t="s">
        <v>1250</v>
      </c>
      <c r="B873" s="171" t="s">
        <v>2502</v>
      </c>
      <c r="C873" s="171" t="s">
        <v>358</v>
      </c>
      <c r="D873" s="171" t="s">
        <v>358</v>
      </c>
      <c r="E873" s="172">
        <v>32.82</v>
      </c>
      <c r="F873" s="172">
        <v>418.07</v>
      </c>
      <c r="G873" s="172">
        <v>32.82</v>
      </c>
      <c r="H873" s="172">
        <v>418.07</v>
      </c>
      <c r="I873" s="172">
        <v>-385.25</v>
      </c>
    </row>
    <row r="874" spans="1:9" ht="12" customHeight="1">
      <c r="A874" s="171" t="s">
        <v>1251</v>
      </c>
      <c r="B874" s="171" t="s">
        <v>2503</v>
      </c>
      <c r="C874" s="171" t="s">
        <v>1178</v>
      </c>
      <c r="D874" s="171" t="s">
        <v>2292</v>
      </c>
      <c r="E874" s="172">
        <v>0</v>
      </c>
      <c r="F874" s="172">
        <v>132.29000000000002</v>
      </c>
      <c r="G874" s="172">
        <v>0</v>
      </c>
      <c r="H874" s="172">
        <v>550.36</v>
      </c>
      <c r="I874" s="172">
        <v>-550.36</v>
      </c>
    </row>
    <row r="875" spans="1:9" ht="12" customHeight="1">
      <c r="A875" s="171" t="s">
        <v>2293</v>
      </c>
      <c r="B875" s="171" t="s">
        <v>2240</v>
      </c>
      <c r="C875" s="171" t="s">
        <v>358</v>
      </c>
      <c r="D875" s="171" t="s">
        <v>358</v>
      </c>
      <c r="E875" s="172">
        <v>14151.92</v>
      </c>
      <c r="F875" s="172">
        <v>14151.92</v>
      </c>
      <c r="G875" s="172">
        <v>14151.92</v>
      </c>
      <c r="H875" s="172">
        <v>14151.92</v>
      </c>
      <c r="I875" s="172">
        <v>0</v>
      </c>
    </row>
    <row r="876" spans="1:9" ht="12" customHeight="1">
      <c r="A876" s="171" t="s">
        <v>1252</v>
      </c>
      <c r="B876" s="171" t="s">
        <v>1082</v>
      </c>
      <c r="C876" s="171" t="s">
        <v>1178</v>
      </c>
      <c r="D876" s="171" t="s">
        <v>2294</v>
      </c>
      <c r="E876" s="172">
        <v>0</v>
      </c>
      <c r="F876" s="172">
        <v>-14151.92</v>
      </c>
      <c r="G876" s="172">
        <v>0</v>
      </c>
      <c r="H876" s="172">
        <v>0</v>
      </c>
      <c r="I876" s="172">
        <v>0</v>
      </c>
    </row>
    <row r="877" spans="1:9" ht="12" customHeight="1">
      <c r="A877" s="171" t="s">
        <v>1253</v>
      </c>
      <c r="B877" s="171" t="s">
        <v>1083</v>
      </c>
      <c r="C877" s="171" t="s">
        <v>1178</v>
      </c>
      <c r="D877" s="171" t="s">
        <v>2295</v>
      </c>
      <c r="E877" s="172">
        <v>35637.37</v>
      </c>
      <c r="F877" s="172">
        <v>9481.89</v>
      </c>
      <c r="G877" s="172">
        <v>35637.37</v>
      </c>
      <c r="H877" s="172">
        <v>43557.18</v>
      </c>
      <c r="I877" s="172">
        <v>-7919.809999999998</v>
      </c>
    </row>
    <row r="878" spans="1:9" ht="12" customHeight="1">
      <c r="A878" s="171" t="s">
        <v>1254</v>
      </c>
      <c r="B878" s="171" t="s">
        <v>1084</v>
      </c>
      <c r="C878" s="171" t="s">
        <v>1178</v>
      </c>
      <c r="D878" s="171" t="s">
        <v>2296</v>
      </c>
      <c r="E878" s="172">
        <v>0</v>
      </c>
      <c r="F878" s="172">
        <v>-7750.7699999999995</v>
      </c>
      <c r="G878" s="172">
        <v>0</v>
      </c>
      <c r="H878" s="172">
        <v>1731.12</v>
      </c>
      <c r="I878" s="172">
        <v>-1731.12</v>
      </c>
    </row>
    <row r="879" spans="1:9" ht="12" customHeight="1">
      <c r="A879" s="171" t="s">
        <v>2532</v>
      </c>
      <c r="B879" s="171" t="s">
        <v>2505</v>
      </c>
      <c r="C879" s="171" t="s">
        <v>358</v>
      </c>
      <c r="D879" s="171" t="s">
        <v>358</v>
      </c>
      <c r="E879" s="172">
        <v>0</v>
      </c>
      <c r="F879" s="172">
        <v>621.9</v>
      </c>
      <c r="G879" s="172">
        <v>0</v>
      </c>
      <c r="H879" s="172">
        <v>621.9</v>
      </c>
      <c r="I879" s="172">
        <v>-621.9</v>
      </c>
    </row>
    <row r="880" spans="1:9" ht="12" customHeight="1">
      <c r="A880" s="171" t="s">
        <v>1255</v>
      </c>
      <c r="B880" s="171" t="s">
        <v>590</v>
      </c>
      <c r="C880" s="171" t="s">
        <v>358</v>
      </c>
      <c r="D880" s="171" t="s">
        <v>358</v>
      </c>
      <c r="E880" s="172">
        <v>67.52</v>
      </c>
      <c r="F880" s="172">
        <v>860.04</v>
      </c>
      <c r="G880" s="172">
        <v>67.52</v>
      </c>
      <c r="H880" s="172">
        <v>860.04</v>
      </c>
      <c r="I880" s="172">
        <v>-792.52</v>
      </c>
    </row>
    <row r="881" spans="1:9" ht="12" customHeight="1">
      <c r="A881" s="171" t="s">
        <v>1256</v>
      </c>
      <c r="B881" s="171" t="s">
        <v>591</v>
      </c>
      <c r="C881" s="171" t="s">
        <v>1178</v>
      </c>
      <c r="D881" s="171" t="s">
        <v>2297</v>
      </c>
      <c r="E881" s="172">
        <v>0</v>
      </c>
      <c r="F881" s="172">
        <v>-441.77</v>
      </c>
      <c r="G881" s="172">
        <v>0</v>
      </c>
      <c r="H881" s="172">
        <v>418.27</v>
      </c>
      <c r="I881" s="172">
        <v>-418.27</v>
      </c>
    </row>
    <row r="882" spans="1:9" ht="12" customHeight="1">
      <c r="A882" s="171" t="s">
        <v>1257</v>
      </c>
      <c r="B882" s="171" t="s">
        <v>592</v>
      </c>
      <c r="C882" s="171" t="s">
        <v>1178</v>
      </c>
      <c r="D882" s="171" t="s">
        <v>2298</v>
      </c>
      <c r="E882" s="172">
        <v>5069.3</v>
      </c>
      <c r="F882" s="172">
        <v>9914.31</v>
      </c>
      <c r="G882" s="172">
        <v>5069.3</v>
      </c>
      <c r="H882" s="172">
        <v>15498.57</v>
      </c>
      <c r="I882" s="172">
        <v>-10429.27</v>
      </c>
    </row>
    <row r="883" spans="1:9" ht="12" customHeight="1">
      <c r="A883" s="171" t="s">
        <v>1258</v>
      </c>
      <c r="B883" s="171" t="s">
        <v>593</v>
      </c>
      <c r="C883" s="171" t="s">
        <v>1178</v>
      </c>
      <c r="D883" s="171" t="s">
        <v>2299</v>
      </c>
      <c r="E883" s="172">
        <v>0</v>
      </c>
      <c r="F883" s="172">
        <v>1312.9899999999998</v>
      </c>
      <c r="G883" s="172">
        <v>0</v>
      </c>
      <c r="H883" s="172">
        <v>11227.3</v>
      </c>
      <c r="I883" s="172">
        <v>-11227.3</v>
      </c>
    </row>
    <row r="884" spans="1:9" ht="12" customHeight="1">
      <c r="A884" s="171" t="s">
        <v>1259</v>
      </c>
      <c r="B884" s="171" t="s">
        <v>1036</v>
      </c>
      <c r="C884" s="171" t="s">
        <v>1178</v>
      </c>
      <c r="D884" s="171" t="s">
        <v>2300</v>
      </c>
      <c r="E884" s="172">
        <v>0</v>
      </c>
      <c r="F884" s="172">
        <v>180869.62</v>
      </c>
      <c r="G884" s="172">
        <v>0</v>
      </c>
      <c r="H884" s="172">
        <v>203571.01</v>
      </c>
      <c r="I884" s="172">
        <v>-203571.01</v>
      </c>
    </row>
    <row r="885" spans="1:9" ht="12" customHeight="1">
      <c r="A885" s="171" t="s">
        <v>1260</v>
      </c>
      <c r="B885" s="171" t="s">
        <v>595</v>
      </c>
      <c r="C885" s="171" t="s">
        <v>1178</v>
      </c>
      <c r="D885" s="171" t="s">
        <v>2301</v>
      </c>
      <c r="E885" s="172">
        <v>0</v>
      </c>
      <c r="F885" s="172">
        <v>3465.81</v>
      </c>
      <c r="G885" s="172">
        <v>0</v>
      </c>
      <c r="H885" s="172">
        <v>5377</v>
      </c>
      <c r="I885" s="172">
        <v>-5377</v>
      </c>
    </row>
    <row r="886" spans="1:9" ht="12" customHeight="1">
      <c r="A886" s="171" t="s">
        <v>1261</v>
      </c>
      <c r="B886" s="171" t="s">
        <v>596</v>
      </c>
      <c r="C886" s="171" t="s">
        <v>1178</v>
      </c>
      <c r="D886" s="171" t="s">
        <v>2302</v>
      </c>
      <c r="E886" s="172">
        <v>0</v>
      </c>
      <c r="F886" s="172">
        <v>153697.75</v>
      </c>
      <c r="G886" s="172">
        <v>0</v>
      </c>
      <c r="H886" s="172">
        <v>410514.3</v>
      </c>
      <c r="I886" s="172">
        <v>-410514.3</v>
      </c>
    </row>
    <row r="887" spans="1:9" ht="12" customHeight="1">
      <c r="A887" s="171" t="s">
        <v>1262</v>
      </c>
      <c r="B887" s="171" t="s">
        <v>597</v>
      </c>
      <c r="C887" s="171" t="s">
        <v>358</v>
      </c>
      <c r="D887" s="171" t="s">
        <v>358</v>
      </c>
      <c r="E887" s="172">
        <v>0</v>
      </c>
      <c r="F887" s="172">
        <v>2449.39</v>
      </c>
      <c r="G887" s="172">
        <v>0</v>
      </c>
      <c r="H887" s="172">
        <v>2449.39</v>
      </c>
      <c r="I887" s="172">
        <v>-2449.39</v>
      </c>
    </row>
    <row r="888" spans="1:9" ht="12" customHeight="1">
      <c r="A888" s="171" t="s">
        <v>1263</v>
      </c>
      <c r="B888" s="171" t="s">
        <v>598</v>
      </c>
      <c r="C888" s="171" t="s">
        <v>1178</v>
      </c>
      <c r="D888" s="171" t="s">
        <v>1179</v>
      </c>
      <c r="E888" s="172">
        <v>7483.67</v>
      </c>
      <c r="F888" s="172">
        <v>30378.570000000003</v>
      </c>
      <c r="G888" s="172">
        <v>7483.67</v>
      </c>
      <c r="H888" s="172">
        <v>30378.58</v>
      </c>
      <c r="I888" s="172">
        <v>-22894.910000000003</v>
      </c>
    </row>
    <row r="889" spans="1:9" ht="12" customHeight="1">
      <c r="A889" s="171" t="s">
        <v>1264</v>
      </c>
      <c r="B889" s="171" t="s">
        <v>599</v>
      </c>
      <c r="C889" s="171" t="s">
        <v>1178</v>
      </c>
      <c r="D889" s="171" t="s">
        <v>2303</v>
      </c>
      <c r="E889" s="172">
        <v>0</v>
      </c>
      <c r="F889" s="172">
        <v>-16194.449999999999</v>
      </c>
      <c r="G889" s="172">
        <v>0</v>
      </c>
      <c r="H889" s="172">
        <v>14184.12</v>
      </c>
      <c r="I889" s="172">
        <v>-14184.12</v>
      </c>
    </row>
    <row r="890" spans="1:9" ht="12" customHeight="1">
      <c r="A890" s="171" t="s">
        <v>1265</v>
      </c>
      <c r="B890" s="171" t="s">
        <v>600</v>
      </c>
      <c r="C890" s="171" t="s">
        <v>1178</v>
      </c>
      <c r="D890" s="171" t="s">
        <v>2304</v>
      </c>
      <c r="E890" s="172">
        <v>0</v>
      </c>
      <c r="F890" s="172">
        <v>23594.179999999993</v>
      </c>
      <c r="G890" s="172">
        <v>0</v>
      </c>
      <c r="H890" s="172">
        <v>66651.26</v>
      </c>
      <c r="I890" s="172">
        <v>-66651.26</v>
      </c>
    </row>
    <row r="891" spans="1:9" ht="12" customHeight="1">
      <c r="A891" s="171" t="s">
        <v>1266</v>
      </c>
      <c r="B891" s="171" t="s">
        <v>601</v>
      </c>
      <c r="C891" s="171" t="s">
        <v>1178</v>
      </c>
      <c r="D891" s="171" t="s">
        <v>2305</v>
      </c>
      <c r="E891" s="172">
        <v>0</v>
      </c>
      <c r="F891" s="172">
        <v>37974.090000000004</v>
      </c>
      <c r="G891" s="172">
        <v>0</v>
      </c>
      <c r="H891" s="172">
        <v>52705.73</v>
      </c>
      <c r="I891" s="172">
        <v>-52705.73</v>
      </c>
    </row>
    <row r="892" spans="1:9" ht="12" customHeight="1">
      <c r="A892" s="171" t="s">
        <v>1267</v>
      </c>
      <c r="B892" s="171" t="s">
        <v>602</v>
      </c>
      <c r="C892" s="171" t="s">
        <v>1178</v>
      </c>
      <c r="D892" s="171" t="s">
        <v>2306</v>
      </c>
      <c r="E892" s="172">
        <v>1629.57</v>
      </c>
      <c r="F892" s="172">
        <v>1590.7800000000002</v>
      </c>
      <c r="G892" s="172">
        <v>1629.57</v>
      </c>
      <c r="H892" s="172">
        <v>2525.19</v>
      </c>
      <c r="I892" s="172">
        <v>-895.6200000000001</v>
      </c>
    </row>
    <row r="893" spans="1:9" ht="12" customHeight="1">
      <c r="A893" s="171" t="s">
        <v>1268</v>
      </c>
      <c r="B893" s="171" t="s">
        <v>603</v>
      </c>
      <c r="C893" s="171" t="s">
        <v>1178</v>
      </c>
      <c r="D893" s="171" t="s">
        <v>2307</v>
      </c>
      <c r="E893" s="172">
        <v>0</v>
      </c>
      <c r="F893" s="172">
        <v>-1368.27</v>
      </c>
      <c r="G893" s="172">
        <v>0</v>
      </c>
      <c r="H893" s="172">
        <v>222.51</v>
      </c>
      <c r="I893" s="172">
        <v>-222.51</v>
      </c>
    </row>
    <row r="894" spans="1:9" ht="12" customHeight="1">
      <c r="A894" s="171" t="s">
        <v>1269</v>
      </c>
      <c r="B894" s="171" t="s">
        <v>604</v>
      </c>
      <c r="C894" s="171" t="s">
        <v>1178</v>
      </c>
      <c r="D894" s="171" t="s">
        <v>2308</v>
      </c>
      <c r="E894" s="172">
        <v>490.34</v>
      </c>
      <c r="F894" s="172">
        <v>1617.9400000000003</v>
      </c>
      <c r="G894" s="172">
        <v>490.34</v>
      </c>
      <c r="H894" s="172">
        <v>2645.51</v>
      </c>
      <c r="I894" s="172">
        <v>-2155.17</v>
      </c>
    </row>
    <row r="895" spans="1:9" ht="12" customHeight="1">
      <c r="A895" s="171" t="s">
        <v>1270</v>
      </c>
      <c r="B895" s="171" t="s">
        <v>605</v>
      </c>
      <c r="C895" s="171" t="s">
        <v>1178</v>
      </c>
      <c r="D895" s="171" t="s">
        <v>2309</v>
      </c>
      <c r="E895" s="172">
        <v>0</v>
      </c>
      <c r="F895" s="172">
        <v>75.50999999999999</v>
      </c>
      <c r="G895" s="172">
        <v>0</v>
      </c>
      <c r="H895" s="172">
        <v>1693.45</v>
      </c>
      <c r="I895" s="172">
        <v>-1693.45</v>
      </c>
    </row>
    <row r="896" spans="1:9" ht="12" customHeight="1">
      <c r="A896" s="171" t="s">
        <v>1271</v>
      </c>
      <c r="B896" s="171" t="s">
        <v>606</v>
      </c>
      <c r="C896" s="171" t="s">
        <v>1178</v>
      </c>
      <c r="D896" s="171" t="s">
        <v>1272</v>
      </c>
      <c r="E896" s="172">
        <v>0</v>
      </c>
      <c r="F896" s="172">
        <v>0</v>
      </c>
      <c r="G896" s="172">
        <v>0</v>
      </c>
      <c r="H896" s="172">
        <v>3502.45</v>
      </c>
      <c r="I896" s="172">
        <v>-3502.45</v>
      </c>
    </row>
    <row r="897" spans="1:9" ht="12" customHeight="1">
      <c r="A897" s="171" t="s">
        <v>1273</v>
      </c>
      <c r="B897" s="171" t="s">
        <v>607</v>
      </c>
      <c r="C897" s="171" t="s">
        <v>1178</v>
      </c>
      <c r="D897" s="171" t="s">
        <v>1179</v>
      </c>
      <c r="E897" s="172">
        <v>108615.48</v>
      </c>
      <c r="F897" s="172">
        <v>108615.48000000001</v>
      </c>
      <c r="G897" s="172">
        <v>108615.48</v>
      </c>
      <c r="H897" s="172">
        <v>108615.49</v>
      </c>
      <c r="I897" s="172">
        <v>-0.010000000009313226</v>
      </c>
    </row>
    <row r="898" spans="1:9" ht="12" customHeight="1">
      <c r="A898" s="171" t="s">
        <v>1274</v>
      </c>
      <c r="B898" s="171" t="s">
        <v>1037</v>
      </c>
      <c r="C898" s="171" t="s">
        <v>1178</v>
      </c>
      <c r="D898" s="171" t="s">
        <v>2310</v>
      </c>
      <c r="E898" s="172">
        <v>0</v>
      </c>
      <c r="F898" s="172">
        <v>-108615.48</v>
      </c>
      <c r="G898" s="172">
        <v>0</v>
      </c>
      <c r="H898" s="172">
        <v>0</v>
      </c>
      <c r="I898" s="172">
        <v>0</v>
      </c>
    </row>
    <row r="899" spans="1:9" ht="12" customHeight="1">
      <c r="A899" s="171" t="s">
        <v>1275</v>
      </c>
      <c r="B899" s="171" t="s">
        <v>608</v>
      </c>
      <c r="C899" s="171" t="s">
        <v>1178</v>
      </c>
      <c r="D899" s="171" t="s">
        <v>2311</v>
      </c>
      <c r="E899" s="172">
        <v>1125.64</v>
      </c>
      <c r="F899" s="172">
        <v>0</v>
      </c>
      <c r="G899" s="172">
        <v>1125.64</v>
      </c>
      <c r="H899" s="172">
        <v>14337.52</v>
      </c>
      <c r="I899" s="172">
        <v>-13211.880000000001</v>
      </c>
    </row>
    <row r="900" spans="1:9" ht="12" customHeight="1">
      <c r="A900" s="171" t="s">
        <v>1276</v>
      </c>
      <c r="B900" s="171" t="s">
        <v>1065</v>
      </c>
      <c r="C900" s="171" t="s">
        <v>358</v>
      </c>
      <c r="D900" s="171" t="s">
        <v>358</v>
      </c>
      <c r="E900" s="172">
        <v>0</v>
      </c>
      <c r="F900" s="172">
        <v>0</v>
      </c>
      <c r="G900" s="172">
        <v>0</v>
      </c>
      <c r="H900" s="172">
        <v>0</v>
      </c>
      <c r="I900" s="172">
        <v>0</v>
      </c>
    </row>
    <row r="901" spans="1:9" ht="12" customHeight="1">
      <c r="A901" s="171" t="s">
        <v>1277</v>
      </c>
      <c r="B901" s="171" t="s">
        <v>1038</v>
      </c>
      <c r="C901" s="171" t="s">
        <v>1179</v>
      </c>
      <c r="D901" s="171" t="s">
        <v>1178</v>
      </c>
      <c r="E901" s="172">
        <v>0</v>
      </c>
      <c r="F901" s="172">
        <v>0</v>
      </c>
      <c r="G901" s="172">
        <v>0.01</v>
      </c>
      <c r="H901" s="172">
        <v>0</v>
      </c>
      <c r="I901" s="172">
        <v>0.01</v>
      </c>
    </row>
    <row r="902" spans="1:9" ht="12" customHeight="1">
      <c r="A902" s="171" t="s">
        <v>1278</v>
      </c>
      <c r="B902" s="171" t="s">
        <v>609</v>
      </c>
      <c r="C902" s="171" t="s">
        <v>1178</v>
      </c>
      <c r="D902" s="171" t="s">
        <v>2312</v>
      </c>
      <c r="E902" s="172">
        <v>0</v>
      </c>
      <c r="F902" s="172">
        <v>468.0100000000001</v>
      </c>
      <c r="G902" s="172">
        <v>0</v>
      </c>
      <c r="H902" s="172">
        <v>1465.68</v>
      </c>
      <c r="I902" s="172">
        <v>-1465.68</v>
      </c>
    </row>
    <row r="903" spans="1:9" ht="12" customHeight="1">
      <c r="A903" s="171" t="s">
        <v>1279</v>
      </c>
      <c r="B903" s="171" t="s">
        <v>610</v>
      </c>
      <c r="C903" s="171" t="s">
        <v>1178</v>
      </c>
      <c r="D903" s="171" t="s">
        <v>2313</v>
      </c>
      <c r="E903" s="172">
        <v>0</v>
      </c>
      <c r="F903" s="172">
        <v>-21.48</v>
      </c>
      <c r="G903" s="172">
        <v>0</v>
      </c>
      <c r="H903" s="172">
        <v>0</v>
      </c>
      <c r="I903" s="172">
        <v>0</v>
      </c>
    </row>
    <row r="904" spans="1:9" ht="12" customHeight="1">
      <c r="A904" s="171" t="s">
        <v>1280</v>
      </c>
      <c r="B904" s="171" t="s">
        <v>611</v>
      </c>
      <c r="C904" s="171" t="s">
        <v>1178</v>
      </c>
      <c r="D904" s="171" t="s">
        <v>2314</v>
      </c>
      <c r="E904" s="172">
        <v>1697.06</v>
      </c>
      <c r="F904" s="172">
        <v>0</v>
      </c>
      <c r="G904" s="172">
        <v>1697.06</v>
      </c>
      <c r="H904" s="172">
        <v>7235.51</v>
      </c>
      <c r="I904" s="172">
        <v>-5538.450000000001</v>
      </c>
    </row>
    <row r="905" spans="1:9" ht="12" customHeight="1">
      <c r="A905" s="179" t="s">
        <v>2315</v>
      </c>
      <c r="B905" s="179" t="s">
        <v>2316</v>
      </c>
      <c r="C905" s="179" t="s">
        <v>358</v>
      </c>
      <c r="D905" s="179" t="s">
        <v>358</v>
      </c>
      <c r="E905" s="180">
        <v>576</v>
      </c>
      <c r="F905" s="180">
        <v>0</v>
      </c>
      <c r="G905" s="180">
        <v>576</v>
      </c>
      <c r="H905" s="180">
        <v>0</v>
      </c>
      <c r="I905" s="180">
        <v>576</v>
      </c>
    </row>
    <row r="906" spans="1:9" ht="12" customHeight="1">
      <c r="A906" s="179" t="s">
        <v>1281</v>
      </c>
      <c r="B906" s="179" t="s">
        <v>1092</v>
      </c>
      <c r="C906" s="179" t="s">
        <v>2317</v>
      </c>
      <c r="D906" s="179" t="s">
        <v>1178</v>
      </c>
      <c r="E906" s="180">
        <v>-272</v>
      </c>
      <c r="F906" s="180">
        <v>0</v>
      </c>
      <c r="G906" s="180">
        <v>304</v>
      </c>
      <c r="H906" s="180">
        <v>0</v>
      </c>
      <c r="I906" s="180">
        <v>304</v>
      </c>
    </row>
    <row r="907" spans="1:9" ht="12" customHeight="1">
      <c r="A907" s="179" t="s">
        <v>1282</v>
      </c>
      <c r="B907" s="179" t="s">
        <v>1039</v>
      </c>
      <c r="C907" s="179" t="s">
        <v>2205</v>
      </c>
      <c r="D907" s="179" t="s">
        <v>1178</v>
      </c>
      <c r="E907" s="180">
        <v>47674</v>
      </c>
      <c r="F907" s="180">
        <v>47808</v>
      </c>
      <c r="G907" s="180">
        <v>51274</v>
      </c>
      <c r="H907" s="180">
        <v>47808</v>
      </c>
      <c r="I907" s="180">
        <v>3466</v>
      </c>
    </row>
    <row r="908" spans="1:9" ht="12" customHeight="1">
      <c r="A908" s="179" t="s">
        <v>1283</v>
      </c>
      <c r="B908" s="179" t="s">
        <v>1040</v>
      </c>
      <c r="C908" s="179" t="s">
        <v>2318</v>
      </c>
      <c r="D908" s="179" t="s">
        <v>1178</v>
      </c>
      <c r="E908" s="180">
        <v>-40407</v>
      </c>
      <c r="F908" s="180">
        <v>0</v>
      </c>
      <c r="G908" s="180">
        <v>7267</v>
      </c>
      <c r="H908" s="180">
        <v>0</v>
      </c>
      <c r="I908" s="180">
        <v>7267</v>
      </c>
    </row>
    <row r="909" spans="1:9" ht="12" customHeight="1">
      <c r="A909" s="179" t="s">
        <v>1284</v>
      </c>
      <c r="B909" s="179" t="s">
        <v>1093</v>
      </c>
      <c r="C909" s="179" t="s">
        <v>2319</v>
      </c>
      <c r="D909" s="179" t="s">
        <v>1178</v>
      </c>
      <c r="E909" s="180">
        <v>67111.25</v>
      </c>
      <c r="F909" s="180">
        <v>0</v>
      </c>
      <c r="G909" s="180">
        <v>74591.25</v>
      </c>
      <c r="H909" s="180">
        <v>0</v>
      </c>
      <c r="I909" s="180">
        <v>74591.25</v>
      </c>
    </row>
    <row r="910" spans="1:9" ht="12" customHeight="1">
      <c r="A910" s="179" t="s">
        <v>2533</v>
      </c>
      <c r="B910" s="179" t="s">
        <v>2534</v>
      </c>
      <c r="C910" s="179" t="s">
        <v>358</v>
      </c>
      <c r="D910" s="179" t="s">
        <v>358</v>
      </c>
      <c r="E910" s="180">
        <v>3680.16</v>
      </c>
      <c r="F910" s="180">
        <v>0</v>
      </c>
      <c r="G910" s="180">
        <v>3680.16</v>
      </c>
      <c r="H910" s="180">
        <v>0</v>
      </c>
      <c r="I910" s="180">
        <v>3680.16</v>
      </c>
    </row>
    <row r="911" spans="1:9" ht="12" customHeight="1">
      <c r="A911" s="179" t="s">
        <v>1285</v>
      </c>
      <c r="B911" s="179" t="s">
        <v>1041</v>
      </c>
      <c r="C911" s="179" t="s">
        <v>2320</v>
      </c>
      <c r="D911" s="179" t="s">
        <v>1178</v>
      </c>
      <c r="E911" s="180">
        <v>154214.94</v>
      </c>
      <c r="F911" s="180">
        <v>0</v>
      </c>
      <c r="G911" s="180">
        <v>378824.94</v>
      </c>
      <c r="H911" s="180">
        <v>0</v>
      </c>
      <c r="I911" s="180">
        <v>378824.94</v>
      </c>
    </row>
    <row r="912" spans="1:9" ht="12" customHeight="1">
      <c r="A912" s="179" t="s">
        <v>2460</v>
      </c>
      <c r="B912" s="179" t="s">
        <v>2461</v>
      </c>
      <c r="C912" s="179" t="s">
        <v>358</v>
      </c>
      <c r="D912" s="179" t="s">
        <v>358</v>
      </c>
      <c r="E912" s="180">
        <v>2203.01</v>
      </c>
      <c r="F912" s="180">
        <v>0</v>
      </c>
      <c r="G912" s="180">
        <v>2203.01</v>
      </c>
      <c r="H912" s="180">
        <v>0</v>
      </c>
      <c r="I912" s="180">
        <v>2203.01</v>
      </c>
    </row>
    <row r="913" spans="1:9" ht="12" customHeight="1">
      <c r="A913" s="179" t="s">
        <v>1286</v>
      </c>
      <c r="B913" s="179" t="s">
        <v>1042</v>
      </c>
      <c r="C913" s="179" t="s">
        <v>358</v>
      </c>
      <c r="D913" s="179" t="s">
        <v>358</v>
      </c>
      <c r="E913" s="180">
        <v>1200</v>
      </c>
      <c r="F913" s="180">
        <v>400</v>
      </c>
      <c r="G913" s="180">
        <v>1200</v>
      </c>
      <c r="H913" s="180">
        <v>400</v>
      </c>
      <c r="I913" s="180">
        <v>800</v>
      </c>
    </row>
    <row r="914" spans="1:9" ht="12" customHeight="1">
      <c r="A914" s="179" t="s">
        <v>1287</v>
      </c>
      <c r="B914" s="179" t="s">
        <v>1043</v>
      </c>
      <c r="C914" s="179" t="s">
        <v>2321</v>
      </c>
      <c r="D914" s="179" t="s">
        <v>1178</v>
      </c>
      <c r="E914" s="180">
        <v>-1200</v>
      </c>
      <c r="F914" s="180">
        <v>0</v>
      </c>
      <c r="G914" s="180">
        <v>0</v>
      </c>
      <c r="H914" s="180">
        <v>0</v>
      </c>
      <c r="I914" s="180">
        <v>0</v>
      </c>
    </row>
    <row r="915" spans="1:9" ht="12" customHeight="1">
      <c r="A915" s="179" t="s">
        <v>1914</v>
      </c>
      <c r="B915" s="179" t="s">
        <v>1915</v>
      </c>
      <c r="C915" s="179" t="s">
        <v>358</v>
      </c>
      <c r="D915" s="179" t="s">
        <v>358</v>
      </c>
      <c r="E915" s="180">
        <v>4950</v>
      </c>
      <c r="F915" s="180">
        <v>0</v>
      </c>
      <c r="G915" s="180">
        <v>4950</v>
      </c>
      <c r="H915" s="180">
        <v>0</v>
      </c>
      <c r="I915" s="180">
        <v>4950</v>
      </c>
    </row>
    <row r="916" spans="1:9" ht="12" customHeight="1">
      <c r="A916" s="179" t="s">
        <v>1916</v>
      </c>
      <c r="B916" s="179" t="s">
        <v>1917</v>
      </c>
      <c r="C916" s="179" t="s">
        <v>2322</v>
      </c>
      <c r="D916" s="179" t="s">
        <v>1178</v>
      </c>
      <c r="E916" s="180">
        <v>6270</v>
      </c>
      <c r="F916" s="180">
        <v>0</v>
      </c>
      <c r="G916" s="180">
        <v>11220</v>
      </c>
      <c r="H916" s="180">
        <v>0</v>
      </c>
      <c r="I916" s="180">
        <v>11220</v>
      </c>
    </row>
    <row r="917" spans="1:9" ht="12" customHeight="1">
      <c r="A917" s="175" t="s">
        <v>1288</v>
      </c>
      <c r="B917" s="175" t="s">
        <v>613</v>
      </c>
      <c r="C917" s="175" t="s">
        <v>1178</v>
      </c>
      <c r="D917" s="175" t="s">
        <v>2323</v>
      </c>
      <c r="E917" s="176">
        <v>0</v>
      </c>
      <c r="F917" s="176">
        <v>-104464.79000000004</v>
      </c>
      <c r="G917" s="176">
        <v>0</v>
      </c>
      <c r="H917" s="176">
        <v>1104634.17</v>
      </c>
      <c r="I917" s="176">
        <v>-1104634.17</v>
      </c>
    </row>
    <row r="918" spans="1:9" ht="12" customHeight="1">
      <c r="A918" s="175" t="s">
        <v>1289</v>
      </c>
      <c r="B918" s="175" t="s">
        <v>1044</v>
      </c>
      <c r="C918" s="175" t="s">
        <v>1178</v>
      </c>
      <c r="D918" s="175" t="s">
        <v>2324</v>
      </c>
      <c r="E918" s="176">
        <v>711528.64</v>
      </c>
      <c r="F918" s="176">
        <v>1209098.96</v>
      </c>
      <c r="G918" s="176">
        <v>711528.64</v>
      </c>
      <c r="H918" s="176">
        <v>1969855.79</v>
      </c>
      <c r="I918" s="176">
        <v>-1258327.15</v>
      </c>
    </row>
    <row r="919" spans="1:9" ht="12" customHeight="1">
      <c r="A919" s="175" t="s">
        <v>1290</v>
      </c>
      <c r="B919" s="175" t="s">
        <v>615</v>
      </c>
      <c r="C919" s="175" t="s">
        <v>1178</v>
      </c>
      <c r="D919" s="175" t="s">
        <v>2325</v>
      </c>
      <c r="E919" s="176">
        <v>0</v>
      </c>
      <c r="F919" s="176">
        <v>16721.160000000003</v>
      </c>
      <c r="G919" s="176">
        <v>0</v>
      </c>
      <c r="H919" s="176">
        <v>56506</v>
      </c>
      <c r="I919" s="176">
        <v>-56506</v>
      </c>
    </row>
    <row r="920" spans="1:9" ht="12" customHeight="1">
      <c r="A920" s="175" t="s">
        <v>1291</v>
      </c>
      <c r="B920" s="175" t="s">
        <v>619</v>
      </c>
      <c r="C920" s="175" t="s">
        <v>1178</v>
      </c>
      <c r="D920" s="175" t="s">
        <v>2326</v>
      </c>
      <c r="E920" s="176">
        <v>40739.41</v>
      </c>
      <c r="F920" s="176">
        <v>39784.84</v>
      </c>
      <c r="G920" s="176">
        <v>40739.41</v>
      </c>
      <c r="H920" s="176">
        <v>42778.25</v>
      </c>
      <c r="I920" s="176">
        <v>-2038.8399999999965</v>
      </c>
    </row>
    <row r="921" spans="1:9" ht="12" customHeight="1">
      <c r="A921" s="175" t="s">
        <v>1292</v>
      </c>
      <c r="B921" s="175" t="s">
        <v>1051</v>
      </c>
      <c r="C921" s="175" t="s">
        <v>1178</v>
      </c>
      <c r="D921" s="175" t="s">
        <v>2327</v>
      </c>
      <c r="E921" s="176">
        <v>0</v>
      </c>
      <c r="F921" s="176">
        <v>-12181.95</v>
      </c>
      <c r="G921" s="176">
        <v>0</v>
      </c>
      <c r="H921" s="176">
        <v>0</v>
      </c>
      <c r="I921" s="176">
        <v>0</v>
      </c>
    </row>
    <row r="922" spans="1:9" ht="12" customHeight="1">
      <c r="A922" s="175" t="s">
        <v>1293</v>
      </c>
      <c r="B922" s="175" t="s">
        <v>1052</v>
      </c>
      <c r="C922" s="175" t="s">
        <v>1178</v>
      </c>
      <c r="D922" s="175" t="s">
        <v>2328</v>
      </c>
      <c r="E922" s="176">
        <v>20541.29</v>
      </c>
      <c r="F922" s="176">
        <v>12181.95</v>
      </c>
      <c r="G922" s="176">
        <v>20541.29</v>
      </c>
      <c r="H922" s="176">
        <v>20541.29</v>
      </c>
      <c r="I922" s="176">
        <v>0</v>
      </c>
    </row>
    <row r="923" spans="1:9" ht="12" customHeight="1">
      <c r="A923" s="175" t="s">
        <v>1294</v>
      </c>
      <c r="B923" s="175" t="s">
        <v>1118</v>
      </c>
      <c r="C923" s="175" t="s">
        <v>1178</v>
      </c>
      <c r="D923" s="175" t="s">
        <v>2329</v>
      </c>
      <c r="E923" s="176">
        <v>0</v>
      </c>
      <c r="F923" s="176">
        <v>-36800.97</v>
      </c>
      <c r="G923" s="176">
        <v>0</v>
      </c>
      <c r="H923" s="176">
        <v>0</v>
      </c>
      <c r="I923" s="176">
        <v>0</v>
      </c>
    </row>
    <row r="924" spans="1:9" ht="12" customHeight="1">
      <c r="A924" s="175" t="s">
        <v>1295</v>
      </c>
      <c r="B924" s="175" t="s">
        <v>1119</v>
      </c>
      <c r="C924" s="175" t="s">
        <v>1178</v>
      </c>
      <c r="D924" s="175" t="s">
        <v>2330</v>
      </c>
      <c r="E924" s="176">
        <v>39467.68</v>
      </c>
      <c r="F924" s="176">
        <v>36800.97</v>
      </c>
      <c r="G924" s="176">
        <v>39467.68</v>
      </c>
      <c r="H924" s="176">
        <v>46282.73</v>
      </c>
      <c r="I924" s="176">
        <v>-6815.050000000003</v>
      </c>
    </row>
    <row r="925" spans="1:9" ht="12" customHeight="1">
      <c r="A925" s="175" t="s">
        <v>1933</v>
      </c>
      <c r="B925" s="175" t="s">
        <v>1926</v>
      </c>
      <c r="C925" s="175" t="s">
        <v>1178</v>
      </c>
      <c r="D925" s="175" t="s">
        <v>2331</v>
      </c>
      <c r="E925" s="176">
        <v>0</v>
      </c>
      <c r="F925" s="176">
        <v>-844.75</v>
      </c>
      <c r="G925" s="176">
        <v>0</v>
      </c>
      <c r="H925" s="176">
        <v>0</v>
      </c>
      <c r="I925" s="176">
        <v>0</v>
      </c>
    </row>
    <row r="926" spans="1:9" ht="12" customHeight="1">
      <c r="A926" s="175" t="s">
        <v>1934</v>
      </c>
      <c r="B926" s="175" t="s">
        <v>1928</v>
      </c>
      <c r="C926" s="175" t="s">
        <v>1178</v>
      </c>
      <c r="D926" s="175" t="s">
        <v>2332</v>
      </c>
      <c r="E926" s="176">
        <v>895.87</v>
      </c>
      <c r="F926" s="176">
        <v>844.75</v>
      </c>
      <c r="G926" s="176">
        <v>895.87</v>
      </c>
      <c r="H926" s="176">
        <v>895.87</v>
      </c>
      <c r="I926" s="176">
        <v>0</v>
      </c>
    </row>
    <row r="927" spans="1:9" ht="12" customHeight="1">
      <c r="A927" s="175" t="s">
        <v>1296</v>
      </c>
      <c r="B927" s="175" t="s">
        <v>1085</v>
      </c>
      <c r="C927" s="175" t="s">
        <v>1178</v>
      </c>
      <c r="D927" s="175" t="s">
        <v>2333</v>
      </c>
      <c r="E927" s="176">
        <v>0</v>
      </c>
      <c r="F927" s="176">
        <v>-500.44</v>
      </c>
      <c r="G927" s="176">
        <v>0</v>
      </c>
      <c r="H927" s="176">
        <v>0</v>
      </c>
      <c r="I927" s="176">
        <v>0</v>
      </c>
    </row>
    <row r="928" spans="1:9" ht="12" customHeight="1">
      <c r="A928" s="175" t="s">
        <v>1297</v>
      </c>
      <c r="B928" s="175" t="s">
        <v>1086</v>
      </c>
      <c r="C928" s="175" t="s">
        <v>1178</v>
      </c>
      <c r="D928" s="175" t="s">
        <v>2334</v>
      </c>
      <c r="E928" s="176">
        <v>1098.01</v>
      </c>
      <c r="F928" s="176">
        <v>500.43999999999994</v>
      </c>
      <c r="G928" s="176">
        <v>1098.01</v>
      </c>
      <c r="H928" s="176">
        <v>1098.01</v>
      </c>
      <c r="I928" s="176">
        <v>0</v>
      </c>
    </row>
    <row r="929" spans="1:9" ht="12" customHeight="1">
      <c r="A929" s="175" t="s">
        <v>1298</v>
      </c>
      <c r="B929" s="175" t="s">
        <v>616</v>
      </c>
      <c r="C929" s="175" t="s">
        <v>1178</v>
      </c>
      <c r="D929" s="175" t="s">
        <v>2335</v>
      </c>
      <c r="E929" s="176">
        <v>0</v>
      </c>
      <c r="F929" s="176">
        <v>-691.49</v>
      </c>
      <c r="G929" s="176">
        <v>0</v>
      </c>
      <c r="H929" s="176">
        <v>1181.48</v>
      </c>
      <c r="I929" s="176">
        <v>-1181.48</v>
      </c>
    </row>
    <row r="930" spans="1:9" ht="12" customHeight="1">
      <c r="A930" s="175" t="s">
        <v>1299</v>
      </c>
      <c r="B930" s="175" t="s">
        <v>617</v>
      </c>
      <c r="C930" s="175" t="s">
        <v>1178</v>
      </c>
      <c r="D930" s="175" t="s">
        <v>2336</v>
      </c>
      <c r="E930" s="176">
        <v>6752.56</v>
      </c>
      <c r="F930" s="176">
        <v>1872.9700000000003</v>
      </c>
      <c r="G930" s="176">
        <v>6752.56</v>
      </c>
      <c r="H930" s="176">
        <v>7003.05</v>
      </c>
      <c r="I930" s="176">
        <v>-250.48999999999978</v>
      </c>
    </row>
    <row r="931" spans="1:9" ht="12" customHeight="1">
      <c r="A931" s="175" t="s">
        <v>1300</v>
      </c>
      <c r="B931" s="175" t="s">
        <v>1045</v>
      </c>
      <c r="C931" s="175" t="s">
        <v>1178</v>
      </c>
      <c r="D931" s="175" t="s">
        <v>2337</v>
      </c>
      <c r="E931" s="176">
        <v>0</v>
      </c>
      <c r="F931" s="176">
        <v>-3343.08</v>
      </c>
      <c r="G931" s="176">
        <v>0</v>
      </c>
      <c r="H931" s="176">
        <v>723.74</v>
      </c>
      <c r="I931" s="176">
        <v>-723.74</v>
      </c>
    </row>
    <row r="932" spans="1:9" ht="12" customHeight="1">
      <c r="A932" s="175" t="s">
        <v>1301</v>
      </c>
      <c r="B932" s="175" t="s">
        <v>620</v>
      </c>
      <c r="C932" s="175" t="s">
        <v>1178</v>
      </c>
      <c r="D932" s="175" t="s">
        <v>2338</v>
      </c>
      <c r="E932" s="176">
        <v>3663.88</v>
      </c>
      <c r="F932" s="176">
        <v>4066.82</v>
      </c>
      <c r="G932" s="176">
        <v>3663.88</v>
      </c>
      <c r="H932" s="176">
        <v>4125.6</v>
      </c>
      <c r="I932" s="176">
        <v>-461.72000000000025</v>
      </c>
    </row>
    <row r="933" spans="1:9" ht="12" customHeight="1">
      <c r="A933" s="175" t="s">
        <v>1302</v>
      </c>
      <c r="B933" s="175" t="s">
        <v>621</v>
      </c>
      <c r="C933" s="175" t="s">
        <v>1178</v>
      </c>
      <c r="D933" s="175" t="s">
        <v>2339</v>
      </c>
      <c r="E933" s="176">
        <v>0</v>
      </c>
      <c r="F933" s="176">
        <v>-3982.1</v>
      </c>
      <c r="G933" s="176">
        <v>0</v>
      </c>
      <c r="H933" s="176">
        <v>0</v>
      </c>
      <c r="I933" s="176">
        <v>0</v>
      </c>
    </row>
    <row r="934" spans="1:9" ht="12" customHeight="1">
      <c r="A934" s="175" t="s">
        <v>1303</v>
      </c>
      <c r="B934" s="175" t="s">
        <v>622</v>
      </c>
      <c r="C934" s="175" t="s">
        <v>1178</v>
      </c>
      <c r="D934" s="175" t="s">
        <v>2340</v>
      </c>
      <c r="E934" s="176">
        <v>7804.65</v>
      </c>
      <c r="F934" s="176">
        <v>3982.1000000000004</v>
      </c>
      <c r="G934" s="176">
        <v>7804.65</v>
      </c>
      <c r="H934" s="176">
        <v>7647.93</v>
      </c>
      <c r="I934" s="176">
        <v>156.71999999999935</v>
      </c>
    </row>
    <row r="935" spans="1:9" ht="12" customHeight="1">
      <c r="A935" s="175" t="s">
        <v>1304</v>
      </c>
      <c r="B935" s="175" t="s">
        <v>623</v>
      </c>
      <c r="C935" s="175" t="s">
        <v>1178</v>
      </c>
      <c r="D935" s="175" t="s">
        <v>2341</v>
      </c>
      <c r="E935" s="176">
        <v>0</v>
      </c>
      <c r="F935" s="176">
        <v>-65114.99000000002</v>
      </c>
      <c r="G935" s="176">
        <v>0</v>
      </c>
      <c r="H935" s="176">
        <v>178713.68</v>
      </c>
      <c r="I935" s="176">
        <v>-178713.68</v>
      </c>
    </row>
    <row r="936" spans="1:9" ht="12" customHeight="1">
      <c r="A936" s="175" t="s">
        <v>1305</v>
      </c>
      <c r="B936" s="175" t="s">
        <v>624</v>
      </c>
      <c r="C936" s="175" t="s">
        <v>1178</v>
      </c>
      <c r="D936" s="175" t="s">
        <v>2342</v>
      </c>
      <c r="E936" s="176">
        <v>251300.69</v>
      </c>
      <c r="F936" s="176">
        <v>243828.66999999998</v>
      </c>
      <c r="G936" s="176">
        <v>251300.69</v>
      </c>
      <c r="H936" s="176">
        <v>287407.16</v>
      </c>
      <c r="I936" s="176">
        <v>-36106.46999999997</v>
      </c>
    </row>
    <row r="937" spans="1:9" ht="12" customHeight="1">
      <c r="A937" s="175" t="s">
        <v>1306</v>
      </c>
      <c r="B937" s="175" t="s">
        <v>625</v>
      </c>
      <c r="C937" s="175" t="s">
        <v>1178</v>
      </c>
      <c r="D937" s="175" t="s">
        <v>2343</v>
      </c>
      <c r="E937" s="176">
        <v>0</v>
      </c>
      <c r="F937" s="176">
        <v>-7898.319999999992</v>
      </c>
      <c r="G937" s="176">
        <v>0</v>
      </c>
      <c r="H937" s="176">
        <v>61232.33</v>
      </c>
      <c r="I937" s="176">
        <v>-61232.33</v>
      </c>
    </row>
    <row r="938" spans="1:9" ht="12" customHeight="1">
      <c r="A938" s="175" t="s">
        <v>1307</v>
      </c>
      <c r="B938" s="175" t="s">
        <v>626</v>
      </c>
      <c r="C938" s="175" t="s">
        <v>1178</v>
      </c>
      <c r="D938" s="175" t="s">
        <v>2344</v>
      </c>
      <c r="E938" s="176">
        <v>53835.14</v>
      </c>
      <c r="F938" s="176">
        <v>69130.65</v>
      </c>
      <c r="G938" s="176">
        <v>53835.14</v>
      </c>
      <c r="H938" s="176">
        <v>75794.34</v>
      </c>
      <c r="I938" s="176">
        <v>-21959.199999999997</v>
      </c>
    </row>
    <row r="939" spans="1:9" ht="12" customHeight="1">
      <c r="A939" s="175" t="s">
        <v>1308</v>
      </c>
      <c r="B939" s="175" t="s">
        <v>627</v>
      </c>
      <c r="C939" s="175" t="s">
        <v>1178</v>
      </c>
      <c r="D939" s="175" t="s">
        <v>2345</v>
      </c>
      <c r="E939" s="176">
        <v>0</v>
      </c>
      <c r="F939" s="176">
        <v>-3.0999999999999943</v>
      </c>
      <c r="G939" s="176">
        <v>0</v>
      </c>
      <c r="H939" s="176">
        <v>161.83</v>
      </c>
      <c r="I939" s="176">
        <v>-161.83</v>
      </c>
    </row>
    <row r="940" spans="1:9" ht="12" customHeight="1">
      <c r="A940" s="175" t="s">
        <v>1309</v>
      </c>
      <c r="B940" s="175" t="s">
        <v>628</v>
      </c>
      <c r="C940" s="175" t="s">
        <v>1178</v>
      </c>
      <c r="D940" s="175" t="s">
        <v>2346</v>
      </c>
      <c r="E940" s="176">
        <v>850.92</v>
      </c>
      <c r="F940" s="176">
        <v>164.92999999999995</v>
      </c>
      <c r="G940" s="176">
        <v>850.92</v>
      </c>
      <c r="H940" s="176">
        <v>871.93</v>
      </c>
      <c r="I940" s="176">
        <v>-21.00999999999999</v>
      </c>
    </row>
    <row r="941" spans="1:9" ht="12" customHeight="1">
      <c r="A941" s="175" t="s">
        <v>1310</v>
      </c>
      <c r="B941" s="175" t="s">
        <v>629</v>
      </c>
      <c r="C941" s="175" t="s">
        <v>1178</v>
      </c>
      <c r="D941" s="175" t="s">
        <v>2347</v>
      </c>
      <c r="E941" s="176">
        <v>0</v>
      </c>
      <c r="F941" s="176">
        <v>-256.41</v>
      </c>
      <c r="G941" s="176">
        <v>0</v>
      </c>
      <c r="H941" s="176">
        <v>0</v>
      </c>
      <c r="I941" s="176">
        <v>0</v>
      </c>
    </row>
    <row r="942" spans="1:9" ht="12" customHeight="1">
      <c r="A942" s="175" t="s">
        <v>1311</v>
      </c>
      <c r="B942" s="175" t="s">
        <v>630</v>
      </c>
      <c r="C942" s="175" t="s">
        <v>1178</v>
      </c>
      <c r="D942" s="175" t="s">
        <v>2348</v>
      </c>
      <c r="E942" s="176">
        <v>1113.65</v>
      </c>
      <c r="F942" s="176">
        <v>256.4100000000001</v>
      </c>
      <c r="G942" s="176">
        <v>1113.65</v>
      </c>
      <c r="H942" s="176">
        <v>1429.63</v>
      </c>
      <c r="I942" s="176">
        <v>-315.98</v>
      </c>
    </row>
    <row r="943" spans="1:9" ht="12" customHeight="1">
      <c r="A943" s="175" t="s">
        <v>1312</v>
      </c>
      <c r="B943" s="175" t="s">
        <v>1046</v>
      </c>
      <c r="C943" s="175" t="s">
        <v>1178</v>
      </c>
      <c r="D943" s="175" t="s">
        <v>2349</v>
      </c>
      <c r="E943" s="176">
        <v>0</v>
      </c>
      <c r="F943" s="176">
        <v>-3735.7100000000005</v>
      </c>
      <c r="G943" s="176">
        <v>0</v>
      </c>
      <c r="H943" s="176">
        <v>1238.31</v>
      </c>
      <c r="I943" s="176">
        <v>-1238.31</v>
      </c>
    </row>
    <row r="944" spans="1:9" ht="12" customHeight="1">
      <c r="A944" s="175" t="s">
        <v>1313</v>
      </c>
      <c r="B944" s="175" t="s">
        <v>1047</v>
      </c>
      <c r="C944" s="175" t="s">
        <v>1178</v>
      </c>
      <c r="D944" s="175" t="s">
        <v>2350</v>
      </c>
      <c r="E944" s="176">
        <v>4550.85</v>
      </c>
      <c r="F944" s="176">
        <v>4974.02</v>
      </c>
      <c r="G944" s="176">
        <v>4550.85</v>
      </c>
      <c r="H944" s="176">
        <v>5022.26</v>
      </c>
      <c r="I944" s="176">
        <v>-471.40999999999985</v>
      </c>
    </row>
    <row r="945" spans="1:9" ht="12" customHeight="1">
      <c r="A945" s="175" t="s">
        <v>1314</v>
      </c>
      <c r="B945" s="175" t="s">
        <v>633</v>
      </c>
      <c r="C945" s="175" t="s">
        <v>1178</v>
      </c>
      <c r="D945" s="175" t="s">
        <v>2351</v>
      </c>
      <c r="E945" s="176">
        <v>0</v>
      </c>
      <c r="F945" s="176">
        <v>-869.5499999999997</v>
      </c>
      <c r="G945" s="176">
        <v>0</v>
      </c>
      <c r="H945" s="176">
        <v>3827.35</v>
      </c>
      <c r="I945" s="176">
        <v>-3827.35</v>
      </c>
    </row>
    <row r="946" spans="1:9" ht="12" customHeight="1">
      <c r="A946" s="175" t="s">
        <v>1315</v>
      </c>
      <c r="B946" s="175" t="s">
        <v>634</v>
      </c>
      <c r="C946" s="175" t="s">
        <v>1178</v>
      </c>
      <c r="D946" s="175" t="s">
        <v>2352</v>
      </c>
      <c r="E946" s="176">
        <v>4826.88</v>
      </c>
      <c r="F946" s="176">
        <v>4696.900000000001</v>
      </c>
      <c r="G946" s="176">
        <v>4826.88</v>
      </c>
      <c r="H946" s="176">
        <v>5530.56</v>
      </c>
      <c r="I946" s="176">
        <v>-703.6800000000003</v>
      </c>
    </row>
    <row r="947" spans="1:9" ht="12" customHeight="1">
      <c r="A947" s="175" t="s">
        <v>1316</v>
      </c>
      <c r="B947" s="175" t="s">
        <v>635</v>
      </c>
      <c r="C947" s="175" t="s">
        <v>1178</v>
      </c>
      <c r="D947" s="175" t="s">
        <v>2353</v>
      </c>
      <c r="E947" s="176">
        <v>0</v>
      </c>
      <c r="F947" s="176">
        <v>-26.24000000000001</v>
      </c>
      <c r="G947" s="176">
        <v>0</v>
      </c>
      <c r="H947" s="176">
        <v>277.53</v>
      </c>
      <c r="I947" s="176">
        <v>-277.53</v>
      </c>
    </row>
    <row r="948" spans="1:9" ht="12" customHeight="1">
      <c r="A948" s="175" t="s">
        <v>1317</v>
      </c>
      <c r="B948" s="175" t="s">
        <v>636</v>
      </c>
      <c r="C948" s="175" t="s">
        <v>1178</v>
      </c>
      <c r="D948" s="175" t="s">
        <v>2354</v>
      </c>
      <c r="E948" s="176">
        <v>178.76</v>
      </c>
      <c r="F948" s="176">
        <v>303.77</v>
      </c>
      <c r="G948" s="176">
        <v>178.76</v>
      </c>
      <c r="H948" s="176">
        <v>494.89</v>
      </c>
      <c r="I948" s="176">
        <v>-316.13</v>
      </c>
    </row>
    <row r="949" spans="1:9" ht="12" customHeight="1">
      <c r="A949" s="175" t="s">
        <v>1318</v>
      </c>
      <c r="B949" s="175" t="s">
        <v>637</v>
      </c>
      <c r="C949" s="175" t="s">
        <v>1178</v>
      </c>
      <c r="D949" s="175" t="s">
        <v>2355</v>
      </c>
      <c r="E949" s="176">
        <v>0</v>
      </c>
      <c r="F949" s="176">
        <v>59.85000000000002</v>
      </c>
      <c r="G949" s="176">
        <v>0</v>
      </c>
      <c r="H949" s="176">
        <v>202.27</v>
      </c>
      <c r="I949" s="176">
        <v>-202.27</v>
      </c>
    </row>
    <row r="950" spans="1:9" ht="12" customHeight="1">
      <c r="A950" s="175" t="s">
        <v>1319</v>
      </c>
      <c r="B950" s="175" t="s">
        <v>638</v>
      </c>
      <c r="C950" s="175" t="s">
        <v>1178</v>
      </c>
      <c r="D950" s="175" t="s">
        <v>2356</v>
      </c>
      <c r="E950" s="176">
        <v>145.83</v>
      </c>
      <c r="F950" s="176">
        <v>142.42</v>
      </c>
      <c r="G950" s="176">
        <v>145.83</v>
      </c>
      <c r="H950" s="176">
        <v>153.14</v>
      </c>
      <c r="I950" s="176">
        <v>-7.309999999999974</v>
      </c>
    </row>
    <row r="951" spans="1:9" ht="12" customHeight="1">
      <c r="A951" s="183" t="s">
        <v>1929</v>
      </c>
      <c r="B951" s="183" t="s">
        <v>1930</v>
      </c>
      <c r="C951" s="183" t="s">
        <v>1178</v>
      </c>
      <c r="D951" s="183" t="s">
        <v>2357</v>
      </c>
      <c r="E951" s="184">
        <v>0</v>
      </c>
      <c r="F951" s="184">
        <v>0</v>
      </c>
      <c r="G951" s="184">
        <v>0</v>
      </c>
      <c r="H951" s="184">
        <v>10320.65</v>
      </c>
      <c r="I951" s="184">
        <v>-10320.65</v>
      </c>
    </row>
    <row r="952" spans="1:9" ht="12" customHeight="1">
      <c r="A952" s="183" t="s">
        <v>1909</v>
      </c>
      <c r="B952" s="183" t="s">
        <v>1094</v>
      </c>
      <c r="C952" s="183" t="s">
        <v>1178</v>
      </c>
      <c r="D952" s="183" t="s">
        <v>2358</v>
      </c>
      <c r="E952" s="184">
        <v>0</v>
      </c>
      <c r="F952" s="184">
        <v>0</v>
      </c>
      <c r="G952" s="184">
        <v>0</v>
      </c>
      <c r="H952" s="184">
        <v>67535.1</v>
      </c>
      <c r="I952" s="184">
        <v>-67535.1</v>
      </c>
    </row>
    <row r="953" spans="1:9" ht="12" customHeight="1">
      <c r="A953" s="183" t="s">
        <v>1910</v>
      </c>
      <c r="B953" s="183" t="s">
        <v>1071</v>
      </c>
      <c r="C953" s="183" t="s">
        <v>1178</v>
      </c>
      <c r="D953" s="183" t="s">
        <v>2359</v>
      </c>
      <c r="E953" s="184">
        <v>0</v>
      </c>
      <c r="F953" s="184">
        <v>0</v>
      </c>
      <c r="G953" s="184">
        <v>0</v>
      </c>
      <c r="H953" s="184">
        <v>326412.16</v>
      </c>
      <c r="I953" s="184">
        <v>-326412.16</v>
      </c>
    </row>
    <row r="954" spans="1:9" ht="12" customHeight="1">
      <c r="A954" s="183" t="s">
        <v>1931</v>
      </c>
      <c r="B954" s="183" t="s">
        <v>1932</v>
      </c>
      <c r="C954" s="183" t="s">
        <v>1178</v>
      </c>
      <c r="D954" s="183" t="s">
        <v>2360</v>
      </c>
      <c r="E954" s="184">
        <v>0</v>
      </c>
      <c r="F954" s="184">
        <v>0</v>
      </c>
      <c r="G954" s="184">
        <v>0</v>
      </c>
      <c r="H954" s="184">
        <v>178.34</v>
      </c>
      <c r="I954" s="184">
        <v>-178.34</v>
      </c>
    </row>
    <row r="955" spans="1:9" ht="12" customHeight="1">
      <c r="A955" s="159"/>
      <c r="B955" s="159"/>
      <c r="C955" s="159"/>
      <c r="D955" s="159"/>
      <c r="E955" s="160"/>
      <c r="F955" s="160"/>
      <c r="G955" s="160"/>
      <c r="H955" s="160"/>
      <c r="I955" s="160"/>
    </row>
    <row r="956" spans="1:9" ht="12" customHeight="1">
      <c r="A956" s="159"/>
      <c r="B956" s="159"/>
      <c r="C956" s="159"/>
      <c r="D956" s="159"/>
      <c r="E956" s="160"/>
      <c r="F956" s="160"/>
      <c r="G956" s="160"/>
      <c r="H956" s="160"/>
      <c r="I956" s="1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94"/>
  <sheetViews>
    <sheetView zoomScalePageLayoutView="0" workbookViewId="0" topLeftCell="A58">
      <selection activeCell="D75" sqref="D75"/>
    </sheetView>
  </sheetViews>
  <sheetFormatPr defaultColWidth="9.140625" defaultRowHeight="12" customHeight="1"/>
  <cols>
    <col min="2" max="2" width="63.57421875" style="0" customWidth="1"/>
    <col min="9" max="9" width="11.421875" style="0" bestFit="1" customWidth="1"/>
  </cols>
  <sheetData>
    <row r="1" spans="1:9" ht="12" customHeight="1">
      <c r="A1" s="199" t="s">
        <v>348</v>
      </c>
      <c r="B1" s="199" t="s">
        <v>349</v>
      </c>
      <c r="C1" s="199" t="s">
        <v>350</v>
      </c>
      <c r="D1" s="199" t="s">
        <v>351</v>
      </c>
      <c r="E1" s="199" t="s">
        <v>352</v>
      </c>
      <c r="F1" s="199" t="s">
        <v>353</v>
      </c>
      <c r="G1" s="199" t="s">
        <v>354</v>
      </c>
      <c r="H1" s="199" t="s">
        <v>355</v>
      </c>
      <c r="I1" s="199" t="s">
        <v>356</v>
      </c>
    </row>
    <row r="2" spans="1:9" ht="12" customHeight="1">
      <c r="A2" s="213" t="s">
        <v>648</v>
      </c>
      <c r="B2" s="213" t="s">
        <v>649</v>
      </c>
      <c r="C2" s="213" t="s">
        <v>358</v>
      </c>
      <c r="D2" s="213" t="s">
        <v>358</v>
      </c>
      <c r="E2" s="214">
        <v>1146.82</v>
      </c>
      <c r="F2" s="214">
        <v>0</v>
      </c>
      <c r="G2" s="214">
        <v>1146.82</v>
      </c>
      <c r="H2" s="214">
        <v>0</v>
      </c>
      <c r="I2" s="214">
        <v>1146.82</v>
      </c>
    </row>
    <row r="3" spans="1:9" ht="12" customHeight="1">
      <c r="A3" s="213" t="s">
        <v>650</v>
      </c>
      <c r="B3" s="213" t="s">
        <v>651</v>
      </c>
      <c r="C3" s="213" t="s">
        <v>358</v>
      </c>
      <c r="D3" s="213" t="s">
        <v>358</v>
      </c>
      <c r="E3" s="214">
        <v>405.32</v>
      </c>
      <c r="F3" s="214">
        <v>0</v>
      </c>
      <c r="G3" s="214">
        <v>405.32</v>
      </c>
      <c r="H3" s="214">
        <v>0</v>
      </c>
      <c r="I3" s="214">
        <v>405.32</v>
      </c>
    </row>
    <row r="4" spans="1:9" ht="12" customHeight="1">
      <c r="A4" s="213" t="s">
        <v>2417</v>
      </c>
      <c r="B4" s="213" t="s">
        <v>2418</v>
      </c>
      <c r="C4" s="213" t="s">
        <v>358</v>
      </c>
      <c r="D4" s="213" t="s">
        <v>358</v>
      </c>
      <c r="E4" s="214">
        <v>27.29</v>
      </c>
      <c r="F4" s="214">
        <v>0</v>
      </c>
      <c r="G4" s="214">
        <v>27.29</v>
      </c>
      <c r="H4" s="214">
        <v>0</v>
      </c>
      <c r="I4" s="214">
        <v>27.29</v>
      </c>
    </row>
    <row r="5" spans="1:9" ht="12" customHeight="1">
      <c r="A5" s="213" t="s">
        <v>654</v>
      </c>
      <c r="B5" s="213" t="s">
        <v>655</v>
      </c>
      <c r="C5" s="213" t="s">
        <v>358</v>
      </c>
      <c r="D5" s="213" t="s">
        <v>358</v>
      </c>
      <c r="E5" s="214">
        <v>201.73</v>
      </c>
      <c r="F5" s="214">
        <v>0</v>
      </c>
      <c r="G5" s="214">
        <v>201.73</v>
      </c>
      <c r="H5" s="214">
        <v>0</v>
      </c>
      <c r="I5" s="214">
        <v>201.73</v>
      </c>
    </row>
    <row r="6" spans="1:9" ht="12" customHeight="1">
      <c r="A6" s="219" t="s">
        <v>1066</v>
      </c>
      <c r="B6" s="219" t="s">
        <v>1067</v>
      </c>
      <c r="C6" s="219" t="s">
        <v>358</v>
      </c>
      <c r="D6" s="219" t="s">
        <v>358</v>
      </c>
      <c r="E6" s="220">
        <v>56.4</v>
      </c>
      <c r="F6" s="220">
        <v>0</v>
      </c>
      <c r="G6" s="220">
        <v>56.4</v>
      </c>
      <c r="H6" s="220">
        <v>0</v>
      </c>
      <c r="I6" s="220">
        <v>56.4</v>
      </c>
    </row>
    <row r="7" spans="1:9" ht="12" customHeight="1">
      <c r="A7" s="211" t="s">
        <v>658</v>
      </c>
      <c r="B7" s="211" t="s">
        <v>659</v>
      </c>
      <c r="C7" s="211" t="s">
        <v>358</v>
      </c>
      <c r="D7" s="211" t="s">
        <v>358</v>
      </c>
      <c r="E7" s="212">
        <v>2998.05</v>
      </c>
      <c r="F7" s="212">
        <v>0</v>
      </c>
      <c r="G7" s="212">
        <v>2998.05</v>
      </c>
      <c r="H7" s="212">
        <v>0</v>
      </c>
      <c r="I7" s="212">
        <v>2998.05</v>
      </c>
    </row>
    <row r="8" spans="1:9" ht="12" customHeight="1">
      <c r="A8" s="221" t="s">
        <v>660</v>
      </c>
      <c r="B8" s="221" t="s">
        <v>661</v>
      </c>
      <c r="C8" s="221" t="s">
        <v>358</v>
      </c>
      <c r="D8" s="221" t="s">
        <v>358</v>
      </c>
      <c r="E8" s="222">
        <v>60.04</v>
      </c>
      <c r="F8" s="222">
        <v>0</v>
      </c>
      <c r="G8" s="222">
        <v>60.04</v>
      </c>
      <c r="H8" s="222">
        <v>0</v>
      </c>
      <c r="I8" s="222">
        <v>60.04</v>
      </c>
    </row>
    <row r="9" spans="1:9" ht="12" customHeight="1">
      <c r="A9" s="225" t="s">
        <v>664</v>
      </c>
      <c r="B9" s="225" t="s">
        <v>665</v>
      </c>
      <c r="C9" s="225" t="s">
        <v>358</v>
      </c>
      <c r="D9" s="225" t="s">
        <v>358</v>
      </c>
      <c r="E9" s="226">
        <v>0</v>
      </c>
      <c r="F9" s="226">
        <v>0</v>
      </c>
      <c r="G9" s="226">
        <v>0</v>
      </c>
      <c r="H9" s="226">
        <v>0</v>
      </c>
      <c r="I9" s="226">
        <v>0</v>
      </c>
    </row>
    <row r="10" spans="1:9" ht="12" customHeight="1">
      <c r="A10" s="225" t="s">
        <v>666</v>
      </c>
      <c r="B10" s="225" t="s">
        <v>667</v>
      </c>
      <c r="C10" s="225" t="s">
        <v>358</v>
      </c>
      <c r="D10" s="225" t="s">
        <v>358</v>
      </c>
      <c r="E10" s="226">
        <v>42486.16</v>
      </c>
      <c r="F10" s="226">
        <v>0</v>
      </c>
      <c r="G10" s="226">
        <v>42486.16</v>
      </c>
      <c r="H10" s="226">
        <v>0</v>
      </c>
      <c r="I10" s="226">
        <v>42486.16</v>
      </c>
    </row>
    <row r="11" spans="1:9" ht="12" customHeight="1">
      <c r="A11" s="225" t="s">
        <v>668</v>
      </c>
      <c r="B11" s="225" t="s">
        <v>669</v>
      </c>
      <c r="C11" s="225" t="s">
        <v>358</v>
      </c>
      <c r="D11" s="225" t="s">
        <v>358</v>
      </c>
      <c r="E11" s="226">
        <v>3108.71</v>
      </c>
      <c r="F11" s="226">
        <v>0</v>
      </c>
      <c r="G11" s="226">
        <v>3108.71</v>
      </c>
      <c r="H11" s="226">
        <v>0</v>
      </c>
      <c r="I11" s="226">
        <v>3108.71</v>
      </c>
    </row>
    <row r="12" spans="1:9" ht="12" customHeight="1">
      <c r="A12" s="225" t="s">
        <v>670</v>
      </c>
      <c r="B12" s="225" t="s">
        <v>671</v>
      </c>
      <c r="C12" s="225" t="s">
        <v>358</v>
      </c>
      <c r="D12" s="225" t="s">
        <v>358</v>
      </c>
      <c r="E12" s="226">
        <v>1638.15</v>
      </c>
      <c r="F12" s="226">
        <v>0</v>
      </c>
      <c r="G12" s="226">
        <v>1638.15</v>
      </c>
      <c r="H12" s="226">
        <v>0</v>
      </c>
      <c r="I12" s="226">
        <v>1638.15</v>
      </c>
    </row>
    <row r="13" spans="1:9" ht="12" customHeight="1">
      <c r="A13" s="223" t="s">
        <v>676</v>
      </c>
      <c r="B13" s="223" t="s">
        <v>677</v>
      </c>
      <c r="C13" s="223" t="s">
        <v>358</v>
      </c>
      <c r="D13" s="223" t="s">
        <v>358</v>
      </c>
      <c r="E13" s="224">
        <v>1809.9</v>
      </c>
      <c r="F13" s="224">
        <v>0</v>
      </c>
      <c r="G13" s="224">
        <v>1809.9</v>
      </c>
      <c r="H13" s="224">
        <v>0</v>
      </c>
      <c r="I13" s="224">
        <v>1809.9</v>
      </c>
    </row>
    <row r="14" spans="1:9" ht="12" customHeight="1">
      <c r="A14" s="223" t="s">
        <v>2419</v>
      </c>
      <c r="B14" s="223" t="s">
        <v>2420</v>
      </c>
      <c r="C14" s="223" t="s">
        <v>358</v>
      </c>
      <c r="D14" s="223" t="s">
        <v>358</v>
      </c>
      <c r="E14" s="224">
        <v>75.42</v>
      </c>
      <c r="F14" s="224">
        <v>0</v>
      </c>
      <c r="G14" s="224">
        <v>75.42</v>
      </c>
      <c r="H14" s="224">
        <v>0</v>
      </c>
      <c r="I14" s="224">
        <v>75.42</v>
      </c>
    </row>
    <row r="15" spans="1:9" ht="12" customHeight="1">
      <c r="A15" s="223" t="s">
        <v>682</v>
      </c>
      <c r="B15" s="223" t="s">
        <v>683</v>
      </c>
      <c r="C15" s="223" t="s">
        <v>358</v>
      </c>
      <c r="D15" s="223" t="s">
        <v>358</v>
      </c>
      <c r="E15" s="224">
        <v>1454.4</v>
      </c>
      <c r="F15" s="224">
        <v>0</v>
      </c>
      <c r="G15" s="224">
        <v>1454.4</v>
      </c>
      <c r="H15" s="224">
        <v>0</v>
      </c>
      <c r="I15" s="224">
        <v>1454.4</v>
      </c>
    </row>
    <row r="16" spans="1:9" ht="12" customHeight="1">
      <c r="A16" s="223" t="s">
        <v>1123</v>
      </c>
      <c r="B16" s="223" t="s">
        <v>1124</v>
      </c>
      <c r="C16" s="223" t="s">
        <v>358</v>
      </c>
      <c r="D16" s="223" t="s">
        <v>358</v>
      </c>
      <c r="E16" s="224">
        <v>73.26</v>
      </c>
      <c r="F16" s="224">
        <v>0</v>
      </c>
      <c r="G16" s="224">
        <v>73.26</v>
      </c>
      <c r="H16" s="224">
        <v>0</v>
      </c>
      <c r="I16" s="224">
        <v>73.26</v>
      </c>
    </row>
    <row r="17" spans="1:9" ht="12" customHeight="1">
      <c r="A17" s="227" t="s">
        <v>692</v>
      </c>
      <c r="B17" s="227" t="s">
        <v>693</v>
      </c>
      <c r="C17" s="227" t="s">
        <v>358</v>
      </c>
      <c r="D17" s="227" t="s">
        <v>358</v>
      </c>
      <c r="E17" s="228">
        <v>4183.11</v>
      </c>
      <c r="F17" s="228">
        <v>0</v>
      </c>
      <c r="G17" s="228">
        <v>4183.11</v>
      </c>
      <c r="H17" s="228">
        <v>0</v>
      </c>
      <c r="I17" s="228">
        <v>4183.11</v>
      </c>
    </row>
    <row r="18" spans="1:9" ht="12" customHeight="1">
      <c r="A18" s="227" t="s">
        <v>694</v>
      </c>
      <c r="B18" s="227" t="s">
        <v>695</v>
      </c>
      <c r="C18" s="227" t="s">
        <v>358</v>
      </c>
      <c r="D18" s="227" t="s">
        <v>358</v>
      </c>
      <c r="E18" s="228">
        <v>568</v>
      </c>
      <c r="F18" s="228">
        <v>0</v>
      </c>
      <c r="G18" s="228">
        <v>568</v>
      </c>
      <c r="H18" s="228">
        <v>0</v>
      </c>
      <c r="I18" s="228">
        <v>568</v>
      </c>
    </row>
    <row r="19" spans="1:9" ht="12" customHeight="1">
      <c r="A19" s="227" t="s">
        <v>2516</v>
      </c>
      <c r="B19" s="227" t="s">
        <v>2517</v>
      </c>
      <c r="C19" s="227" t="s">
        <v>358</v>
      </c>
      <c r="D19" s="227" t="s">
        <v>358</v>
      </c>
      <c r="E19" s="228">
        <v>33.65</v>
      </c>
      <c r="F19" s="228">
        <v>0</v>
      </c>
      <c r="G19" s="228">
        <v>33.65</v>
      </c>
      <c r="H19" s="228">
        <v>0</v>
      </c>
      <c r="I19" s="228">
        <v>33.65</v>
      </c>
    </row>
    <row r="20" spans="1:9" ht="12" customHeight="1">
      <c r="A20" s="227" t="s">
        <v>696</v>
      </c>
      <c r="B20" s="227" t="s">
        <v>697</v>
      </c>
      <c r="C20" s="227" t="s">
        <v>358</v>
      </c>
      <c r="D20" s="227" t="s">
        <v>358</v>
      </c>
      <c r="E20" s="228">
        <v>4460.65</v>
      </c>
      <c r="F20" s="228">
        <v>0</v>
      </c>
      <c r="G20" s="228">
        <v>4460.65</v>
      </c>
      <c r="H20" s="228">
        <v>0</v>
      </c>
      <c r="I20" s="228">
        <v>4460.65</v>
      </c>
    </row>
    <row r="21" spans="1:9" ht="12" customHeight="1">
      <c r="A21" s="223" t="s">
        <v>1678</v>
      </c>
      <c r="B21" s="223" t="s">
        <v>1679</v>
      </c>
      <c r="C21" s="223" t="s">
        <v>358</v>
      </c>
      <c r="D21" s="223" t="s">
        <v>358</v>
      </c>
      <c r="E21" s="224">
        <v>51.45</v>
      </c>
      <c r="F21" s="224">
        <v>0</v>
      </c>
      <c r="G21" s="224">
        <v>51.45</v>
      </c>
      <c r="H21" s="224">
        <v>0</v>
      </c>
      <c r="I21" s="224">
        <v>51.45</v>
      </c>
    </row>
    <row r="22" spans="1:9" ht="12" customHeight="1">
      <c r="A22" s="219" t="s">
        <v>698</v>
      </c>
      <c r="B22" s="219" t="s">
        <v>699</v>
      </c>
      <c r="C22" s="219" t="s">
        <v>358</v>
      </c>
      <c r="D22" s="219" t="s">
        <v>358</v>
      </c>
      <c r="E22" s="220">
        <v>466.32</v>
      </c>
      <c r="F22" s="220">
        <v>0</v>
      </c>
      <c r="G22" s="220">
        <v>466.32</v>
      </c>
      <c r="H22" s="220">
        <v>0</v>
      </c>
      <c r="I22" s="220">
        <v>466.32</v>
      </c>
    </row>
    <row r="23" spans="1:9" ht="12" customHeight="1">
      <c r="A23" s="219" t="s">
        <v>700</v>
      </c>
      <c r="B23" s="219" t="s">
        <v>701</v>
      </c>
      <c r="C23" s="219" t="s">
        <v>358</v>
      </c>
      <c r="D23" s="219" t="s">
        <v>358</v>
      </c>
      <c r="E23" s="220">
        <v>838.37</v>
      </c>
      <c r="F23" s="220">
        <v>0</v>
      </c>
      <c r="G23" s="220">
        <v>838.37</v>
      </c>
      <c r="H23" s="220">
        <v>0</v>
      </c>
      <c r="I23" s="220">
        <v>838.37</v>
      </c>
    </row>
    <row r="24" spans="1:9" ht="12" customHeight="1">
      <c r="A24" s="219" t="s">
        <v>2421</v>
      </c>
      <c r="B24" s="219" t="s">
        <v>2422</v>
      </c>
      <c r="C24" s="219" t="s">
        <v>358</v>
      </c>
      <c r="D24" s="219" t="s">
        <v>358</v>
      </c>
      <c r="E24" s="220">
        <v>20</v>
      </c>
      <c r="F24" s="220">
        <v>0</v>
      </c>
      <c r="G24" s="220">
        <v>20</v>
      </c>
      <c r="H24" s="220">
        <v>0</v>
      </c>
      <c r="I24" s="220">
        <v>20</v>
      </c>
    </row>
    <row r="25" spans="1:9" ht="12" customHeight="1">
      <c r="A25" s="219" t="s">
        <v>1095</v>
      </c>
      <c r="B25" s="219" t="s">
        <v>1088</v>
      </c>
      <c r="C25" s="219" t="s">
        <v>358</v>
      </c>
      <c r="D25" s="219" t="s">
        <v>358</v>
      </c>
      <c r="E25" s="220">
        <v>547.75</v>
      </c>
      <c r="F25" s="220">
        <v>0</v>
      </c>
      <c r="G25" s="220">
        <v>547.75</v>
      </c>
      <c r="H25" s="220">
        <v>0</v>
      </c>
      <c r="I25" s="220">
        <v>547.75</v>
      </c>
    </row>
    <row r="26" spans="1:9" ht="12" customHeight="1">
      <c r="A26" s="229" t="s">
        <v>706</v>
      </c>
      <c r="B26" s="229" t="s">
        <v>707</v>
      </c>
      <c r="C26" s="229" t="s">
        <v>358</v>
      </c>
      <c r="D26" s="229" t="s">
        <v>358</v>
      </c>
      <c r="E26" s="230">
        <v>649.32</v>
      </c>
      <c r="F26" s="230">
        <v>0</v>
      </c>
      <c r="G26" s="230">
        <v>649.32</v>
      </c>
      <c r="H26" s="230">
        <v>0</v>
      </c>
      <c r="I26" s="230">
        <v>649.32</v>
      </c>
    </row>
    <row r="27" spans="1:9" ht="12" customHeight="1">
      <c r="A27" s="229" t="s">
        <v>714</v>
      </c>
      <c r="B27" s="229" t="s">
        <v>715</v>
      </c>
      <c r="C27" s="229" t="s">
        <v>358</v>
      </c>
      <c r="D27" s="229" t="s">
        <v>358</v>
      </c>
      <c r="E27" s="230">
        <v>2319.33</v>
      </c>
      <c r="F27" s="230">
        <v>0</v>
      </c>
      <c r="G27" s="230">
        <v>2319.33</v>
      </c>
      <c r="H27" s="230">
        <v>0</v>
      </c>
      <c r="I27" s="230">
        <v>2319.33</v>
      </c>
    </row>
    <row r="28" spans="1:9" ht="12" customHeight="1">
      <c r="A28" s="229" t="s">
        <v>716</v>
      </c>
      <c r="B28" s="229" t="s">
        <v>717</v>
      </c>
      <c r="C28" s="229" t="s">
        <v>358</v>
      </c>
      <c r="D28" s="229" t="s">
        <v>358</v>
      </c>
      <c r="E28" s="230">
        <v>220</v>
      </c>
      <c r="F28" s="230">
        <v>0</v>
      </c>
      <c r="G28" s="230">
        <v>220</v>
      </c>
      <c r="H28" s="230">
        <v>0</v>
      </c>
      <c r="I28" s="230">
        <v>220</v>
      </c>
    </row>
    <row r="29" spans="1:9" ht="12" customHeight="1">
      <c r="A29" s="215" t="s">
        <v>718</v>
      </c>
      <c r="B29" s="215" t="s">
        <v>719</v>
      </c>
      <c r="C29" s="215" t="s">
        <v>358</v>
      </c>
      <c r="D29" s="215" t="s">
        <v>358</v>
      </c>
      <c r="E29" s="216">
        <v>1230.67</v>
      </c>
      <c r="F29" s="216">
        <v>0</v>
      </c>
      <c r="G29" s="216">
        <v>1230.67</v>
      </c>
      <c r="H29" s="216">
        <v>0</v>
      </c>
      <c r="I29" s="216">
        <v>1230.67</v>
      </c>
    </row>
    <row r="30" spans="1:9" ht="12" customHeight="1">
      <c r="A30" s="215" t="s">
        <v>720</v>
      </c>
      <c r="B30" s="215" t="s">
        <v>721</v>
      </c>
      <c r="C30" s="215" t="s">
        <v>358</v>
      </c>
      <c r="D30" s="215" t="s">
        <v>358</v>
      </c>
      <c r="E30" s="216">
        <v>1333.35</v>
      </c>
      <c r="F30" s="216">
        <v>0</v>
      </c>
      <c r="G30" s="216">
        <v>1333.35</v>
      </c>
      <c r="H30" s="216">
        <v>0</v>
      </c>
      <c r="I30" s="216">
        <v>1333.35</v>
      </c>
    </row>
    <row r="31" spans="1:9" ht="12" customHeight="1">
      <c r="A31" s="215" t="s">
        <v>722</v>
      </c>
      <c r="B31" s="215" t="s">
        <v>723</v>
      </c>
      <c r="C31" s="215" t="s">
        <v>358</v>
      </c>
      <c r="D31" s="215" t="s">
        <v>358</v>
      </c>
      <c r="E31" s="216">
        <v>4310.56</v>
      </c>
      <c r="F31" s="216">
        <v>0</v>
      </c>
      <c r="G31" s="216">
        <v>4310.56</v>
      </c>
      <c r="H31" s="216">
        <v>0</v>
      </c>
      <c r="I31" s="216">
        <v>4310.56</v>
      </c>
    </row>
    <row r="32" spans="1:9" ht="12" customHeight="1">
      <c r="A32" s="215" t="s">
        <v>724</v>
      </c>
      <c r="B32" s="215" t="s">
        <v>725</v>
      </c>
      <c r="C32" s="215" t="s">
        <v>358</v>
      </c>
      <c r="D32" s="215" t="s">
        <v>358</v>
      </c>
      <c r="E32" s="216">
        <v>1001.97</v>
      </c>
      <c r="F32" s="216">
        <v>0</v>
      </c>
      <c r="G32" s="216">
        <v>1001.97</v>
      </c>
      <c r="H32" s="216">
        <v>0</v>
      </c>
      <c r="I32" s="216">
        <v>1001.97</v>
      </c>
    </row>
    <row r="33" spans="1:9" ht="12" customHeight="1">
      <c r="A33" s="215" t="s">
        <v>726</v>
      </c>
      <c r="B33" s="215" t="s">
        <v>727</v>
      </c>
      <c r="C33" s="215" t="s">
        <v>358</v>
      </c>
      <c r="D33" s="215" t="s">
        <v>358</v>
      </c>
      <c r="E33" s="216">
        <v>845.51</v>
      </c>
      <c r="F33" s="216">
        <v>0</v>
      </c>
      <c r="G33" s="216">
        <v>845.51</v>
      </c>
      <c r="H33" s="216">
        <v>0</v>
      </c>
      <c r="I33" s="216">
        <v>845.51</v>
      </c>
    </row>
    <row r="34" spans="1:9" ht="12" customHeight="1">
      <c r="A34" s="215" t="s">
        <v>728</v>
      </c>
      <c r="B34" s="215" t="s">
        <v>729</v>
      </c>
      <c r="C34" s="215" t="s">
        <v>358</v>
      </c>
      <c r="D34" s="215" t="s">
        <v>358</v>
      </c>
      <c r="E34" s="216">
        <v>1445.7</v>
      </c>
      <c r="F34" s="216">
        <v>0</v>
      </c>
      <c r="G34" s="216">
        <v>1445.7</v>
      </c>
      <c r="H34" s="216">
        <v>0</v>
      </c>
      <c r="I34" s="216">
        <v>1445.7</v>
      </c>
    </row>
    <row r="35" spans="1:9" ht="12" customHeight="1">
      <c r="A35" s="215" t="s">
        <v>734</v>
      </c>
      <c r="B35" s="215" t="s">
        <v>735</v>
      </c>
      <c r="C35" s="215" t="s">
        <v>358</v>
      </c>
      <c r="D35" s="215" t="s">
        <v>358</v>
      </c>
      <c r="E35" s="216">
        <v>425.79</v>
      </c>
      <c r="F35" s="216">
        <v>0</v>
      </c>
      <c r="G35" s="216">
        <v>425.79</v>
      </c>
      <c r="H35" s="216">
        <v>0</v>
      </c>
      <c r="I35" s="216">
        <v>425.79</v>
      </c>
    </row>
    <row r="36" spans="1:9" ht="12" customHeight="1">
      <c r="A36" s="215" t="s">
        <v>738</v>
      </c>
      <c r="B36" s="215" t="s">
        <v>739</v>
      </c>
      <c r="C36" s="215" t="s">
        <v>358</v>
      </c>
      <c r="D36" s="215" t="s">
        <v>358</v>
      </c>
      <c r="E36" s="216">
        <v>4821.62</v>
      </c>
      <c r="F36" s="216">
        <v>0</v>
      </c>
      <c r="G36" s="216">
        <v>4821.62</v>
      </c>
      <c r="H36" s="216">
        <v>0</v>
      </c>
      <c r="I36" s="216">
        <v>4821.62</v>
      </c>
    </row>
    <row r="37" spans="1:9" ht="12" customHeight="1">
      <c r="A37" s="215" t="s">
        <v>2425</v>
      </c>
      <c r="B37" s="215" t="s">
        <v>2426</v>
      </c>
      <c r="C37" s="215" t="s">
        <v>358</v>
      </c>
      <c r="D37" s="215" t="s">
        <v>358</v>
      </c>
      <c r="E37" s="216">
        <v>800</v>
      </c>
      <c r="F37" s="216">
        <v>0</v>
      </c>
      <c r="G37" s="216">
        <v>800</v>
      </c>
      <c r="H37" s="216">
        <v>0</v>
      </c>
      <c r="I37" s="216">
        <v>800</v>
      </c>
    </row>
    <row r="38" spans="1:9" ht="12" customHeight="1">
      <c r="A38" s="215" t="s">
        <v>1125</v>
      </c>
      <c r="B38" s="215" t="s">
        <v>1126</v>
      </c>
      <c r="C38" s="215" t="s">
        <v>358</v>
      </c>
      <c r="D38" s="215" t="s">
        <v>358</v>
      </c>
      <c r="E38" s="216">
        <v>212.12</v>
      </c>
      <c r="F38" s="216">
        <v>0</v>
      </c>
      <c r="G38" s="216">
        <v>212.12</v>
      </c>
      <c r="H38" s="216">
        <v>0</v>
      </c>
      <c r="I38" s="216">
        <v>212.12</v>
      </c>
    </row>
    <row r="39" spans="1:9" ht="12" customHeight="1">
      <c r="A39" s="215" t="s">
        <v>2427</v>
      </c>
      <c r="B39" s="215" t="s">
        <v>2428</v>
      </c>
      <c r="C39" s="215" t="s">
        <v>358</v>
      </c>
      <c r="D39" s="215" t="s">
        <v>358</v>
      </c>
      <c r="E39" s="216">
        <v>165.61</v>
      </c>
      <c r="F39" s="216">
        <v>0</v>
      </c>
      <c r="G39" s="216">
        <v>165.61</v>
      </c>
      <c r="H39" s="216">
        <v>0</v>
      </c>
      <c r="I39" s="216">
        <v>165.61</v>
      </c>
    </row>
    <row r="40" spans="1:9" ht="12" customHeight="1">
      <c r="A40" s="215" t="s">
        <v>744</v>
      </c>
      <c r="B40" s="215" t="s">
        <v>745</v>
      </c>
      <c r="C40" s="215" t="s">
        <v>358</v>
      </c>
      <c r="D40" s="215" t="s">
        <v>358</v>
      </c>
      <c r="E40" s="216">
        <v>480.88</v>
      </c>
      <c r="F40" s="216">
        <v>0</v>
      </c>
      <c r="G40" s="216">
        <v>480.88</v>
      </c>
      <c r="H40" s="216">
        <v>0</v>
      </c>
      <c r="I40" s="216">
        <v>480.88</v>
      </c>
    </row>
    <row r="41" spans="1:9" ht="12" customHeight="1">
      <c r="A41" s="215" t="s">
        <v>746</v>
      </c>
      <c r="B41" s="215" t="s">
        <v>747</v>
      </c>
      <c r="C41" s="215" t="s">
        <v>358</v>
      </c>
      <c r="D41" s="215" t="s">
        <v>358</v>
      </c>
      <c r="E41" s="216">
        <v>151.13</v>
      </c>
      <c r="F41" s="216">
        <v>0</v>
      </c>
      <c r="G41" s="216">
        <v>151.13</v>
      </c>
      <c r="H41" s="216">
        <v>0</v>
      </c>
      <c r="I41" s="216">
        <v>151.13</v>
      </c>
    </row>
    <row r="42" spans="1:9" ht="12" customHeight="1">
      <c r="A42" s="211" t="s">
        <v>754</v>
      </c>
      <c r="B42" s="211" t="s">
        <v>1096</v>
      </c>
      <c r="C42" s="211" t="s">
        <v>358</v>
      </c>
      <c r="D42" s="211" t="s">
        <v>358</v>
      </c>
      <c r="E42" s="212">
        <v>2764.79</v>
      </c>
      <c r="F42" s="212">
        <v>0</v>
      </c>
      <c r="G42" s="212">
        <v>2764.79</v>
      </c>
      <c r="H42" s="212">
        <v>0</v>
      </c>
      <c r="I42" s="212">
        <v>2764.79</v>
      </c>
    </row>
    <row r="43" spans="1:9" ht="12" customHeight="1">
      <c r="A43" s="211" t="s">
        <v>755</v>
      </c>
      <c r="B43" s="211" t="s">
        <v>756</v>
      </c>
      <c r="C43" s="211" t="s">
        <v>358</v>
      </c>
      <c r="D43" s="211" t="s">
        <v>358</v>
      </c>
      <c r="E43" s="212">
        <v>4272</v>
      </c>
      <c r="F43" s="212">
        <v>0</v>
      </c>
      <c r="G43" s="212">
        <v>4272</v>
      </c>
      <c r="H43" s="212">
        <v>0</v>
      </c>
      <c r="I43" s="212">
        <v>4272</v>
      </c>
    </row>
    <row r="44" spans="1:9" ht="12" customHeight="1">
      <c r="A44" s="211" t="s">
        <v>757</v>
      </c>
      <c r="B44" s="211" t="s">
        <v>758</v>
      </c>
      <c r="C44" s="211" t="s">
        <v>358</v>
      </c>
      <c r="D44" s="211" t="s">
        <v>358</v>
      </c>
      <c r="E44" s="212">
        <v>3611.36</v>
      </c>
      <c r="F44" s="212">
        <v>0</v>
      </c>
      <c r="G44" s="212">
        <v>3611.36</v>
      </c>
      <c r="H44" s="212">
        <v>0</v>
      </c>
      <c r="I44" s="212">
        <v>3611.36</v>
      </c>
    </row>
    <row r="45" spans="1:9" ht="12" customHeight="1">
      <c r="A45" s="211" t="s">
        <v>759</v>
      </c>
      <c r="B45" s="211" t="s">
        <v>760</v>
      </c>
      <c r="C45" s="211" t="s">
        <v>358</v>
      </c>
      <c r="D45" s="211" t="s">
        <v>358</v>
      </c>
      <c r="E45" s="212">
        <v>31.32</v>
      </c>
      <c r="F45" s="212">
        <v>0</v>
      </c>
      <c r="G45" s="212">
        <v>31.32</v>
      </c>
      <c r="H45" s="212">
        <v>0</v>
      </c>
      <c r="I45" s="212">
        <v>31.32</v>
      </c>
    </row>
    <row r="46" spans="1:9" ht="12" customHeight="1">
      <c r="A46" s="211" t="s">
        <v>761</v>
      </c>
      <c r="B46" s="211" t="s">
        <v>762</v>
      </c>
      <c r="C46" s="211" t="s">
        <v>358</v>
      </c>
      <c r="D46" s="211" t="s">
        <v>358</v>
      </c>
      <c r="E46" s="212">
        <v>0.83</v>
      </c>
      <c r="F46" s="212">
        <v>0</v>
      </c>
      <c r="G46" s="212">
        <v>0.83</v>
      </c>
      <c r="H46" s="212">
        <v>0</v>
      </c>
      <c r="I46" s="212">
        <v>0.83</v>
      </c>
    </row>
    <row r="47" spans="1:9" ht="12" customHeight="1">
      <c r="A47" s="211" t="s">
        <v>763</v>
      </c>
      <c r="B47" s="211" t="s">
        <v>764</v>
      </c>
      <c r="C47" s="211" t="s">
        <v>358</v>
      </c>
      <c r="D47" s="211" t="s">
        <v>358</v>
      </c>
      <c r="E47" s="212">
        <v>9573.71</v>
      </c>
      <c r="F47" s="212">
        <v>0</v>
      </c>
      <c r="G47" s="212">
        <v>9573.71</v>
      </c>
      <c r="H47" s="212">
        <v>0</v>
      </c>
      <c r="I47" s="212">
        <v>9573.71</v>
      </c>
    </row>
    <row r="48" spans="1:9" ht="12" customHeight="1">
      <c r="A48" s="211" t="s">
        <v>765</v>
      </c>
      <c r="B48" s="211" t="s">
        <v>766</v>
      </c>
      <c r="C48" s="211" t="s">
        <v>358</v>
      </c>
      <c r="D48" s="211" t="s">
        <v>358</v>
      </c>
      <c r="E48" s="212">
        <v>82.8</v>
      </c>
      <c r="F48" s="212">
        <v>0</v>
      </c>
      <c r="G48" s="212">
        <v>82.8</v>
      </c>
      <c r="H48" s="212">
        <v>0</v>
      </c>
      <c r="I48" s="212">
        <v>82.8</v>
      </c>
    </row>
    <row r="49" spans="1:9" ht="12" customHeight="1">
      <c r="A49" s="211" t="s">
        <v>767</v>
      </c>
      <c r="B49" s="211" t="s">
        <v>768</v>
      </c>
      <c r="C49" s="211" t="s">
        <v>358</v>
      </c>
      <c r="D49" s="211" t="s">
        <v>358</v>
      </c>
      <c r="E49" s="212">
        <v>206.5</v>
      </c>
      <c r="F49" s="212">
        <v>0</v>
      </c>
      <c r="G49" s="212">
        <v>206.5</v>
      </c>
      <c r="H49" s="212">
        <v>0</v>
      </c>
      <c r="I49" s="212">
        <v>206.5</v>
      </c>
    </row>
    <row r="50" spans="1:9" ht="12" customHeight="1">
      <c r="A50" s="211" t="s">
        <v>769</v>
      </c>
      <c r="B50" s="211" t="s">
        <v>770</v>
      </c>
      <c r="C50" s="211" t="s">
        <v>358</v>
      </c>
      <c r="D50" s="211" t="s">
        <v>358</v>
      </c>
      <c r="E50" s="212">
        <v>207.72</v>
      </c>
      <c r="F50" s="212">
        <v>0</v>
      </c>
      <c r="G50" s="212">
        <v>207.72</v>
      </c>
      <c r="H50" s="212">
        <v>0</v>
      </c>
      <c r="I50" s="212">
        <v>207.72</v>
      </c>
    </row>
    <row r="51" spans="1:9" ht="12" customHeight="1">
      <c r="A51" s="211" t="s">
        <v>771</v>
      </c>
      <c r="B51" s="211" t="s">
        <v>772</v>
      </c>
      <c r="C51" s="211" t="s">
        <v>358</v>
      </c>
      <c r="D51" s="211" t="s">
        <v>358</v>
      </c>
      <c r="E51" s="212">
        <v>221.44</v>
      </c>
      <c r="F51" s="212">
        <v>0</v>
      </c>
      <c r="G51" s="212">
        <v>221.44</v>
      </c>
      <c r="H51" s="212">
        <v>0</v>
      </c>
      <c r="I51" s="212">
        <v>221.44</v>
      </c>
    </row>
    <row r="52" spans="1:9" ht="12" customHeight="1">
      <c r="A52" s="211" t="s">
        <v>773</v>
      </c>
      <c r="B52" s="211" t="s">
        <v>774</v>
      </c>
      <c r="C52" s="211" t="s">
        <v>358</v>
      </c>
      <c r="D52" s="211" t="s">
        <v>358</v>
      </c>
      <c r="E52" s="212">
        <v>3976.68</v>
      </c>
      <c r="F52" s="212">
        <v>0</v>
      </c>
      <c r="G52" s="212">
        <v>3976.68</v>
      </c>
      <c r="H52" s="212">
        <v>0</v>
      </c>
      <c r="I52" s="212">
        <v>3976.68</v>
      </c>
    </row>
    <row r="53" spans="1:9" ht="12" customHeight="1">
      <c r="A53" s="213" t="s">
        <v>775</v>
      </c>
      <c r="B53" s="213" t="s">
        <v>776</v>
      </c>
      <c r="C53" s="213" t="s">
        <v>358</v>
      </c>
      <c r="D53" s="213" t="s">
        <v>358</v>
      </c>
      <c r="E53" s="214">
        <v>148197.51</v>
      </c>
      <c r="F53" s="214">
        <v>0</v>
      </c>
      <c r="G53" s="214">
        <v>148197.51</v>
      </c>
      <c r="H53" s="214">
        <v>0</v>
      </c>
      <c r="I53" s="214">
        <v>148197.51</v>
      </c>
    </row>
    <row r="54" spans="1:9" ht="12" customHeight="1">
      <c r="A54" s="213" t="s">
        <v>1680</v>
      </c>
      <c r="B54" s="213" t="s">
        <v>1681</v>
      </c>
      <c r="C54" s="213" t="s">
        <v>358</v>
      </c>
      <c r="D54" s="213" t="s">
        <v>358</v>
      </c>
      <c r="E54" s="214">
        <v>219.98</v>
      </c>
      <c r="F54" s="214">
        <v>0</v>
      </c>
      <c r="G54" s="214">
        <v>219.98</v>
      </c>
      <c r="H54" s="214">
        <v>0</v>
      </c>
      <c r="I54" s="214">
        <v>219.98</v>
      </c>
    </row>
    <row r="55" spans="1:9" ht="12" customHeight="1">
      <c r="A55" s="213" t="s">
        <v>777</v>
      </c>
      <c r="B55" s="213" t="s">
        <v>778</v>
      </c>
      <c r="C55" s="213" t="s">
        <v>358</v>
      </c>
      <c r="D55" s="213" t="s">
        <v>358</v>
      </c>
      <c r="E55" s="214">
        <v>3738.8</v>
      </c>
      <c r="F55" s="214">
        <v>0</v>
      </c>
      <c r="G55" s="214">
        <v>3738.8</v>
      </c>
      <c r="H55" s="214">
        <v>0</v>
      </c>
      <c r="I55" s="214">
        <v>3738.8</v>
      </c>
    </row>
    <row r="56" spans="1:9" ht="12" customHeight="1">
      <c r="A56" s="213" t="s">
        <v>779</v>
      </c>
      <c r="B56" s="213" t="s">
        <v>780</v>
      </c>
      <c r="C56" s="213" t="s">
        <v>358</v>
      </c>
      <c r="D56" s="213" t="s">
        <v>358</v>
      </c>
      <c r="E56" s="214">
        <v>0</v>
      </c>
      <c r="F56" s="214">
        <v>0</v>
      </c>
      <c r="G56" s="214">
        <v>0</v>
      </c>
      <c r="H56" s="214">
        <v>0</v>
      </c>
      <c r="I56" s="214">
        <v>0</v>
      </c>
    </row>
    <row r="57" spans="1:9" ht="12" customHeight="1">
      <c r="A57" s="215" t="s">
        <v>781</v>
      </c>
      <c r="B57" s="215" t="s">
        <v>782</v>
      </c>
      <c r="C57" s="215" t="s">
        <v>358</v>
      </c>
      <c r="D57" s="215" t="s">
        <v>358</v>
      </c>
      <c r="E57" s="216">
        <v>57753.44</v>
      </c>
      <c r="F57" s="216">
        <v>0</v>
      </c>
      <c r="G57" s="216">
        <v>57753.44</v>
      </c>
      <c r="H57" s="216">
        <v>0</v>
      </c>
      <c r="I57" s="216">
        <v>57753.44</v>
      </c>
    </row>
    <row r="58" spans="1:9" ht="12" customHeight="1">
      <c r="A58" s="215" t="s">
        <v>783</v>
      </c>
      <c r="B58" s="215" t="s">
        <v>784</v>
      </c>
      <c r="C58" s="215" t="s">
        <v>358</v>
      </c>
      <c r="D58" s="215" t="s">
        <v>358</v>
      </c>
      <c r="E58" s="216">
        <v>23765.73</v>
      </c>
      <c r="F58" s="216">
        <v>0</v>
      </c>
      <c r="G58" s="216">
        <v>23765.73</v>
      </c>
      <c r="H58" s="216">
        <v>0</v>
      </c>
      <c r="I58" s="216">
        <v>23765.73</v>
      </c>
    </row>
    <row r="59" spans="1:9" ht="12" customHeight="1">
      <c r="A59" s="215" t="s">
        <v>785</v>
      </c>
      <c r="B59" s="215" t="s">
        <v>786</v>
      </c>
      <c r="C59" s="215" t="s">
        <v>358</v>
      </c>
      <c r="D59" s="215" t="s">
        <v>358</v>
      </c>
      <c r="E59" s="216">
        <v>4771.88</v>
      </c>
      <c r="F59" s="216">
        <v>0</v>
      </c>
      <c r="G59" s="216">
        <v>4771.88</v>
      </c>
      <c r="H59" s="216">
        <v>0</v>
      </c>
      <c r="I59" s="216">
        <v>4771.88</v>
      </c>
    </row>
    <row r="60" spans="1:9" ht="12" customHeight="1">
      <c r="A60" s="215" t="s">
        <v>787</v>
      </c>
      <c r="B60" s="215" t="s">
        <v>788</v>
      </c>
      <c r="C60" s="215" t="s">
        <v>358</v>
      </c>
      <c r="D60" s="215" t="s">
        <v>358</v>
      </c>
      <c r="E60" s="216">
        <v>477.99</v>
      </c>
      <c r="F60" s="216">
        <v>0</v>
      </c>
      <c r="G60" s="216">
        <v>477.99</v>
      </c>
      <c r="H60" s="216">
        <v>0</v>
      </c>
      <c r="I60" s="216">
        <v>477.99</v>
      </c>
    </row>
    <row r="61" spans="1:9" ht="12" customHeight="1">
      <c r="A61" s="215" t="s">
        <v>789</v>
      </c>
      <c r="B61" s="215" t="s">
        <v>790</v>
      </c>
      <c r="C61" s="215" t="s">
        <v>358</v>
      </c>
      <c r="D61" s="215" t="s">
        <v>358</v>
      </c>
      <c r="E61" s="216">
        <v>2613.6</v>
      </c>
      <c r="F61" s="216">
        <v>0</v>
      </c>
      <c r="G61" s="216">
        <v>2613.6</v>
      </c>
      <c r="H61" s="216">
        <v>0</v>
      </c>
      <c r="I61" s="216">
        <v>2613.6</v>
      </c>
    </row>
    <row r="62" spans="1:9" ht="12" customHeight="1">
      <c r="A62" s="215" t="s">
        <v>791</v>
      </c>
      <c r="B62" s="215" t="s">
        <v>792</v>
      </c>
      <c r="C62" s="215" t="s">
        <v>358</v>
      </c>
      <c r="D62" s="215" t="s">
        <v>358</v>
      </c>
      <c r="E62" s="216">
        <v>30553.41</v>
      </c>
      <c r="F62" s="216">
        <v>0</v>
      </c>
      <c r="G62" s="216">
        <v>30553.41</v>
      </c>
      <c r="H62" s="216">
        <v>0</v>
      </c>
      <c r="I62" s="216">
        <v>30553.41</v>
      </c>
    </row>
    <row r="63" spans="1:9" ht="12" customHeight="1">
      <c r="A63" s="217" t="s">
        <v>793</v>
      </c>
      <c r="B63" s="217" t="s">
        <v>794</v>
      </c>
      <c r="C63" s="217" t="s">
        <v>358</v>
      </c>
      <c r="D63" s="217" t="s">
        <v>358</v>
      </c>
      <c r="E63" s="218">
        <v>0</v>
      </c>
      <c r="F63" s="218">
        <v>0</v>
      </c>
      <c r="G63" s="218">
        <v>0</v>
      </c>
      <c r="H63" s="218">
        <v>0</v>
      </c>
      <c r="I63" s="218">
        <v>0</v>
      </c>
    </row>
    <row r="64" spans="1:9" ht="12" customHeight="1">
      <c r="A64" s="217" t="s">
        <v>795</v>
      </c>
      <c r="B64" s="217" t="s">
        <v>796</v>
      </c>
      <c r="C64" s="217" t="s">
        <v>358</v>
      </c>
      <c r="D64" s="217" t="s">
        <v>358</v>
      </c>
      <c r="E64" s="218">
        <v>2167.93</v>
      </c>
      <c r="F64" s="218">
        <v>0</v>
      </c>
      <c r="G64" s="218">
        <v>2167.93</v>
      </c>
      <c r="H64" s="218">
        <v>0</v>
      </c>
      <c r="I64" s="218">
        <v>2167.93</v>
      </c>
    </row>
    <row r="65" spans="1:9" ht="12" customHeight="1">
      <c r="A65" s="211" t="s">
        <v>799</v>
      </c>
      <c r="B65" s="211" t="s">
        <v>800</v>
      </c>
      <c r="C65" s="211" t="s">
        <v>358</v>
      </c>
      <c r="D65" s="211" t="s">
        <v>358</v>
      </c>
      <c r="E65" s="212">
        <v>753.57</v>
      </c>
      <c r="F65" s="212">
        <v>0</v>
      </c>
      <c r="G65" s="212">
        <v>753.57</v>
      </c>
      <c r="H65" s="212">
        <v>0</v>
      </c>
      <c r="I65" s="212">
        <v>753.57</v>
      </c>
    </row>
    <row r="66" spans="1:9" ht="12" customHeight="1">
      <c r="A66" s="211" t="s">
        <v>801</v>
      </c>
      <c r="B66" s="211" t="s">
        <v>802</v>
      </c>
      <c r="C66" s="211" t="s">
        <v>358</v>
      </c>
      <c r="D66" s="211" t="s">
        <v>358</v>
      </c>
      <c r="E66" s="212">
        <v>37.35</v>
      </c>
      <c r="F66" s="212">
        <v>0</v>
      </c>
      <c r="G66" s="212">
        <v>37.35</v>
      </c>
      <c r="H66" s="212">
        <v>0</v>
      </c>
      <c r="I66" s="212">
        <v>37.35</v>
      </c>
    </row>
    <row r="67" spans="1:9" ht="12" customHeight="1">
      <c r="A67" s="211" t="s">
        <v>803</v>
      </c>
      <c r="B67" s="211" t="s">
        <v>804</v>
      </c>
      <c r="C67" s="211" t="s">
        <v>358</v>
      </c>
      <c r="D67" s="211" t="s">
        <v>358</v>
      </c>
      <c r="E67" s="212">
        <v>198.88</v>
      </c>
      <c r="F67" s="212">
        <v>0</v>
      </c>
      <c r="G67" s="212">
        <v>198.88</v>
      </c>
      <c r="H67" s="212">
        <v>0</v>
      </c>
      <c r="I67" s="212">
        <v>198.88</v>
      </c>
    </row>
    <row r="68" spans="1:9" ht="12" customHeight="1">
      <c r="A68" s="211" t="s">
        <v>805</v>
      </c>
      <c r="B68" s="211" t="s">
        <v>806</v>
      </c>
      <c r="C68" s="211" t="s">
        <v>358</v>
      </c>
      <c r="D68" s="211" t="s">
        <v>358</v>
      </c>
      <c r="E68" s="212">
        <v>1104.45</v>
      </c>
      <c r="F68" s="212">
        <v>0</v>
      </c>
      <c r="G68" s="212">
        <v>1104.45</v>
      </c>
      <c r="H68" s="212">
        <v>0</v>
      </c>
      <c r="I68" s="212">
        <v>1104.45</v>
      </c>
    </row>
    <row r="69" spans="1:9" ht="12" customHeight="1">
      <c r="A69" s="211" t="s">
        <v>807</v>
      </c>
      <c r="B69" s="211" t="s">
        <v>808</v>
      </c>
      <c r="C69" s="211" t="s">
        <v>358</v>
      </c>
      <c r="D69" s="211" t="s">
        <v>358</v>
      </c>
      <c r="E69" s="212">
        <v>1939.73</v>
      </c>
      <c r="F69" s="212">
        <v>0</v>
      </c>
      <c r="G69" s="212">
        <v>1939.73</v>
      </c>
      <c r="H69" s="212">
        <v>0</v>
      </c>
      <c r="I69" s="212">
        <v>1939.73</v>
      </c>
    </row>
    <row r="70" spans="1:9" ht="12" customHeight="1">
      <c r="A70" s="211" t="s">
        <v>809</v>
      </c>
      <c r="B70" s="211" t="s">
        <v>810</v>
      </c>
      <c r="C70" s="211" t="s">
        <v>358</v>
      </c>
      <c r="D70" s="211" t="s">
        <v>358</v>
      </c>
      <c r="E70" s="212">
        <v>73.28</v>
      </c>
      <c r="F70" s="212">
        <v>0</v>
      </c>
      <c r="G70" s="212">
        <v>73.28</v>
      </c>
      <c r="H70" s="212">
        <v>0</v>
      </c>
      <c r="I70" s="212">
        <v>73.28</v>
      </c>
    </row>
    <row r="71" spans="1:9" ht="12" customHeight="1">
      <c r="A71" s="211" t="s">
        <v>811</v>
      </c>
      <c r="B71" s="211" t="s">
        <v>812</v>
      </c>
      <c r="C71" s="211" t="s">
        <v>358</v>
      </c>
      <c r="D71" s="211" t="s">
        <v>358</v>
      </c>
      <c r="E71" s="212">
        <v>84.75</v>
      </c>
      <c r="F71" s="212">
        <v>0</v>
      </c>
      <c r="G71" s="212">
        <v>84.75</v>
      </c>
      <c r="H71" s="212">
        <v>0</v>
      </c>
      <c r="I71" s="212">
        <v>84.75</v>
      </c>
    </row>
    <row r="72" spans="1:9" ht="12" customHeight="1">
      <c r="A72" s="211" t="s">
        <v>813</v>
      </c>
      <c r="B72" s="211" t="s">
        <v>814</v>
      </c>
      <c r="C72" s="211" t="s">
        <v>358</v>
      </c>
      <c r="D72" s="211" t="s">
        <v>358</v>
      </c>
      <c r="E72" s="212">
        <v>540</v>
      </c>
      <c r="F72" s="212">
        <v>0</v>
      </c>
      <c r="G72" s="212">
        <v>540</v>
      </c>
      <c r="H72" s="212">
        <v>0</v>
      </c>
      <c r="I72" s="212">
        <v>540</v>
      </c>
    </row>
    <row r="73" spans="1:9" ht="12" customHeight="1">
      <c r="A73" s="211" t="s">
        <v>815</v>
      </c>
      <c r="B73" s="211" t="s">
        <v>816</v>
      </c>
      <c r="C73" s="211" t="s">
        <v>358</v>
      </c>
      <c r="D73" s="211" t="s">
        <v>358</v>
      </c>
      <c r="E73" s="212">
        <v>579.64</v>
      </c>
      <c r="F73" s="212">
        <v>0</v>
      </c>
      <c r="G73" s="212">
        <v>579.64</v>
      </c>
      <c r="H73" s="212">
        <v>0</v>
      </c>
      <c r="I73" s="212">
        <v>579.64</v>
      </c>
    </row>
    <row r="74" spans="1:9" ht="12" customHeight="1">
      <c r="A74" s="211" t="s">
        <v>817</v>
      </c>
      <c r="B74" s="211" t="s">
        <v>818</v>
      </c>
      <c r="C74" s="211" t="s">
        <v>358</v>
      </c>
      <c r="D74" s="211" t="s">
        <v>358</v>
      </c>
      <c r="E74" s="212">
        <v>212</v>
      </c>
      <c r="F74" s="212">
        <v>0</v>
      </c>
      <c r="G74" s="212">
        <v>212</v>
      </c>
      <c r="H74" s="212">
        <v>0</v>
      </c>
      <c r="I74" s="212">
        <v>212</v>
      </c>
    </row>
    <row r="75" spans="1:9" ht="12" customHeight="1">
      <c r="A75" s="211" t="s">
        <v>821</v>
      </c>
      <c r="B75" s="211" t="s">
        <v>822</v>
      </c>
      <c r="C75" s="211" t="s">
        <v>358</v>
      </c>
      <c r="D75" s="211" t="s">
        <v>358</v>
      </c>
      <c r="E75" s="212">
        <v>6912</v>
      </c>
      <c r="F75" s="212">
        <v>0</v>
      </c>
      <c r="G75" s="212">
        <v>6912</v>
      </c>
      <c r="H75" s="212">
        <v>0</v>
      </c>
      <c r="I75" s="212">
        <v>6912</v>
      </c>
    </row>
    <row r="76" spans="1:9" ht="12" customHeight="1">
      <c r="A76" s="211" t="s">
        <v>1068</v>
      </c>
      <c r="B76" s="211" t="s">
        <v>1069</v>
      </c>
      <c r="C76" s="211" t="s">
        <v>358</v>
      </c>
      <c r="D76" s="211" t="s">
        <v>358</v>
      </c>
      <c r="E76" s="212">
        <v>300</v>
      </c>
      <c r="F76" s="212">
        <v>0</v>
      </c>
      <c r="G76" s="212">
        <v>300</v>
      </c>
      <c r="H76" s="212">
        <v>0</v>
      </c>
      <c r="I76" s="212">
        <v>300</v>
      </c>
    </row>
    <row r="77" spans="1:9" ht="12" customHeight="1">
      <c r="A77" s="211" t="s">
        <v>823</v>
      </c>
      <c r="B77" s="211" t="s">
        <v>824</v>
      </c>
      <c r="C77" s="211" t="s">
        <v>358</v>
      </c>
      <c r="D77" s="211" t="s">
        <v>358</v>
      </c>
      <c r="E77" s="212">
        <v>36250</v>
      </c>
      <c r="F77" s="212">
        <v>0</v>
      </c>
      <c r="G77" s="212">
        <v>36250</v>
      </c>
      <c r="H77" s="212">
        <v>0</v>
      </c>
      <c r="I77" s="212">
        <v>36250</v>
      </c>
    </row>
    <row r="78" spans="1:9" ht="12" customHeight="1">
      <c r="A78" s="211" t="s">
        <v>827</v>
      </c>
      <c r="B78" s="211" t="s">
        <v>828</v>
      </c>
      <c r="C78" s="211" t="s">
        <v>358</v>
      </c>
      <c r="D78" s="211" t="s">
        <v>358</v>
      </c>
      <c r="E78" s="212">
        <v>6210</v>
      </c>
      <c r="F78" s="212">
        <v>0</v>
      </c>
      <c r="G78" s="212">
        <v>6210</v>
      </c>
      <c r="H78" s="212">
        <v>0</v>
      </c>
      <c r="I78" s="212">
        <v>6210</v>
      </c>
    </row>
    <row r="79" spans="1:9" ht="12" customHeight="1">
      <c r="A79" s="211" t="s">
        <v>829</v>
      </c>
      <c r="B79" s="211" t="s">
        <v>830</v>
      </c>
      <c r="C79" s="211" t="s">
        <v>358</v>
      </c>
      <c r="D79" s="211" t="s">
        <v>358</v>
      </c>
      <c r="E79" s="212">
        <v>334.5</v>
      </c>
      <c r="F79" s="212">
        <v>0</v>
      </c>
      <c r="G79" s="212">
        <v>334.5</v>
      </c>
      <c r="H79" s="212">
        <v>0</v>
      </c>
      <c r="I79" s="212">
        <v>334.5</v>
      </c>
    </row>
    <row r="81" ht="12" customHeight="1">
      <c r="I81">
        <f>SUM(I2:I80)</f>
        <v>441864.08</v>
      </c>
    </row>
    <row r="82" ht="12" customHeight="1">
      <c r="I82" s="3"/>
    </row>
    <row r="86" ht="12" customHeight="1">
      <c r="I86" s="3"/>
    </row>
    <row r="88" ht="12" customHeight="1">
      <c r="I88" s="3"/>
    </row>
    <row r="89" ht="12" customHeight="1">
      <c r="I89" s="3"/>
    </row>
    <row r="90" ht="12" customHeight="1">
      <c r="I90" s="3"/>
    </row>
    <row r="91" ht="12" customHeight="1">
      <c r="I91" s="3"/>
    </row>
    <row r="92" ht="12" customHeight="1">
      <c r="I92" s="3"/>
    </row>
    <row r="93" ht="12" customHeight="1">
      <c r="I93" s="3"/>
    </row>
    <row r="94" ht="12" customHeight="1">
      <c r="I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4"/>
  <sheetViews>
    <sheetView zoomScalePageLayoutView="0" workbookViewId="0" topLeftCell="A91">
      <selection activeCell="D75" sqref="D75"/>
    </sheetView>
  </sheetViews>
  <sheetFormatPr defaultColWidth="9.140625" defaultRowHeight="15"/>
  <cols>
    <col min="2" max="2" width="75.28125" style="0" customWidth="1"/>
    <col min="9" max="9" width="11.7109375" style="0" bestFit="1" customWidth="1"/>
  </cols>
  <sheetData>
    <row r="1" spans="1:9" ht="12" customHeight="1">
      <c r="A1" s="200" t="s">
        <v>348</v>
      </c>
      <c r="B1" s="200" t="s">
        <v>349</v>
      </c>
      <c r="C1" s="200" t="s">
        <v>350</v>
      </c>
      <c r="D1" s="200" t="s">
        <v>351</v>
      </c>
      <c r="E1" s="200" t="s">
        <v>352</v>
      </c>
      <c r="F1" s="200" t="s">
        <v>353</v>
      </c>
      <c r="G1" s="200" t="s">
        <v>354</v>
      </c>
      <c r="H1" s="200" t="s">
        <v>355</v>
      </c>
      <c r="I1" s="200" t="s">
        <v>356</v>
      </c>
    </row>
    <row r="2" spans="1:9" ht="12" customHeight="1">
      <c r="A2" s="201" t="s">
        <v>2415</v>
      </c>
      <c r="B2" s="201" t="s">
        <v>2416</v>
      </c>
      <c r="C2" s="201" t="s">
        <v>358</v>
      </c>
      <c r="D2" s="201" t="s">
        <v>358</v>
      </c>
      <c r="E2" s="202">
        <v>130.01</v>
      </c>
      <c r="F2" s="202">
        <v>0</v>
      </c>
      <c r="G2" s="202">
        <v>130.01</v>
      </c>
      <c r="H2" s="202">
        <v>0</v>
      </c>
      <c r="I2" s="202">
        <v>130.01</v>
      </c>
    </row>
    <row r="3" spans="1:9" ht="12" customHeight="1">
      <c r="A3" s="201" t="s">
        <v>2514</v>
      </c>
      <c r="B3" s="201" t="s">
        <v>2515</v>
      </c>
      <c r="C3" s="201" t="s">
        <v>358</v>
      </c>
      <c r="D3" s="201" t="s">
        <v>358</v>
      </c>
      <c r="E3" s="202">
        <v>41.65</v>
      </c>
      <c r="F3" s="202">
        <v>0</v>
      </c>
      <c r="G3" s="202">
        <v>41.65</v>
      </c>
      <c r="H3" s="202">
        <v>0</v>
      </c>
      <c r="I3" s="202">
        <v>41.65</v>
      </c>
    </row>
    <row r="4" spans="1:9" ht="12" customHeight="1">
      <c r="A4" s="201" t="s">
        <v>648</v>
      </c>
      <c r="B4" s="201" t="s">
        <v>649</v>
      </c>
      <c r="C4" s="201" t="s">
        <v>358</v>
      </c>
      <c r="D4" s="201" t="s">
        <v>358</v>
      </c>
      <c r="E4" s="202">
        <v>2168.88</v>
      </c>
      <c r="F4" s="202">
        <v>0</v>
      </c>
      <c r="G4" s="202">
        <v>2168.88</v>
      </c>
      <c r="H4" s="202">
        <v>0</v>
      </c>
      <c r="I4" s="202">
        <v>2168.88</v>
      </c>
    </row>
    <row r="5" spans="1:9" ht="12" customHeight="1">
      <c r="A5" s="201" t="s">
        <v>650</v>
      </c>
      <c r="B5" s="201" t="s">
        <v>651</v>
      </c>
      <c r="C5" s="201" t="s">
        <v>358</v>
      </c>
      <c r="D5" s="201" t="s">
        <v>358</v>
      </c>
      <c r="E5" s="202">
        <v>791.52</v>
      </c>
      <c r="F5" s="202">
        <v>0</v>
      </c>
      <c r="G5" s="202">
        <v>791.52</v>
      </c>
      <c r="H5" s="202">
        <v>0</v>
      </c>
      <c r="I5" s="202">
        <v>791.52</v>
      </c>
    </row>
    <row r="6" spans="1:9" ht="12" customHeight="1">
      <c r="A6" s="201" t="s">
        <v>2417</v>
      </c>
      <c r="B6" s="201" t="s">
        <v>2418</v>
      </c>
      <c r="C6" s="201" t="s">
        <v>358</v>
      </c>
      <c r="D6" s="201" t="s">
        <v>358</v>
      </c>
      <c r="E6" s="202">
        <v>232</v>
      </c>
      <c r="F6" s="202">
        <v>0</v>
      </c>
      <c r="G6" s="202">
        <v>232</v>
      </c>
      <c r="H6" s="202">
        <v>0</v>
      </c>
      <c r="I6" s="202">
        <v>232</v>
      </c>
    </row>
    <row r="7" spans="1:9" ht="12" customHeight="1">
      <c r="A7" s="201" t="s">
        <v>652</v>
      </c>
      <c r="B7" s="201" t="s">
        <v>653</v>
      </c>
      <c r="C7" s="201" t="s">
        <v>358</v>
      </c>
      <c r="D7" s="201" t="s">
        <v>358</v>
      </c>
      <c r="E7" s="202">
        <v>30143.99</v>
      </c>
      <c r="F7" s="202">
        <v>0</v>
      </c>
      <c r="G7" s="202">
        <v>30143.99</v>
      </c>
      <c r="H7" s="202">
        <v>0</v>
      </c>
      <c r="I7" s="202">
        <v>30143.99</v>
      </c>
    </row>
    <row r="8" spans="1:9" ht="12" customHeight="1">
      <c r="A8" s="201" t="s">
        <v>654</v>
      </c>
      <c r="B8" s="201" t="s">
        <v>655</v>
      </c>
      <c r="C8" s="201" t="s">
        <v>358</v>
      </c>
      <c r="D8" s="201" t="s">
        <v>358</v>
      </c>
      <c r="E8" s="202">
        <v>1401.94</v>
      </c>
      <c r="F8" s="202">
        <v>0</v>
      </c>
      <c r="G8" s="202">
        <v>1401.94</v>
      </c>
      <c r="H8" s="202">
        <v>0</v>
      </c>
      <c r="I8" s="202">
        <v>1401.94</v>
      </c>
    </row>
    <row r="9" spans="1:9" ht="12" customHeight="1">
      <c r="A9" s="201" t="s">
        <v>1066</v>
      </c>
      <c r="B9" s="201" t="s">
        <v>1067</v>
      </c>
      <c r="C9" s="201" t="s">
        <v>358</v>
      </c>
      <c r="D9" s="201" t="s">
        <v>358</v>
      </c>
      <c r="E9" s="202">
        <v>606.85</v>
      </c>
      <c r="F9" s="202">
        <v>0</v>
      </c>
      <c r="G9" s="202">
        <v>606.85</v>
      </c>
      <c r="H9" s="202">
        <v>0</v>
      </c>
      <c r="I9" s="202">
        <v>606.85</v>
      </c>
    </row>
    <row r="10" spans="1:9" ht="12" customHeight="1">
      <c r="A10" s="201" t="s">
        <v>656</v>
      </c>
      <c r="B10" s="201" t="s">
        <v>657</v>
      </c>
      <c r="C10" s="201" t="s">
        <v>358</v>
      </c>
      <c r="D10" s="201" t="s">
        <v>358</v>
      </c>
      <c r="E10" s="202">
        <v>3631.27</v>
      </c>
      <c r="F10" s="202">
        <v>0</v>
      </c>
      <c r="G10" s="202">
        <v>3631.27</v>
      </c>
      <c r="H10" s="202">
        <v>0</v>
      </c>
      <c r="I10" s="202">
        <v>3631.27</v>
      </c>
    </row>
    <row r="11" spans="1:9" ht="12" customHeight="1">
      <c r="A11" s="201" t="s">
        <v>658</v>
      </c>
      <c r="B11" s="201" t="s">
        <v>659</v>
      </c>
      <c r="C11" s="201" t="s">
        <v>358</v>
      </c>
      <c r="D11" s="201" t="s">
        <v>358</v>
      </c>
      <c r="E11" s="202">
        <v>17623.71</v>
      </c>
      <c r="F11" s="202">
        <v>0</v>
      </c>
      <c r="G11" s="202">
        <v>17623.71</v>
      </c>
      <c r="H11" s="202">
        <v>0</v>
      </c>
      <c r="I11" s="202">
        <v>17623.71</v>
      </c>
    </row>
    <row r="12" spans="1:9" ht="12" customHeight="1">
      <c r="A12" s="201" t="s">
        <v>660</v>
      </c>
      <c r="B12" s="201" t="s">
        <v>661</v>
      </c>
      <c r="C12" s="201" t="s">
        <v>358</v>
      </c>
      <c r="D12" s="201" t="s">
        <v>358</v>
      </c>
      <c r="E12" s="202">
        <v>63.72</v>
      </c>
      <c r="F12" s="202">
        <v>0</v>
      </c>
      <c r="G12" s="202">
        <v>63.72</v>
      </c>
      <c r="H12" s="202">
        <v>0</v>
      </c>
      <c r="I12" s="202">
        <v>63.72</v>
      </c>
    </row>
    <row r="13" spans="1:9" ht="12" customHeight="1">
      <c r="A13" s="208" t="s">
        <v>662</v>
      </c>
      <c r="B13" s="208" t="s">
        <v>663</v>
      </c>
      <c r="C13" s="208" t="s">
        <v>358</v>
      </c>
      <c r="D13" s="208" t="s">
        <v>358</v>
      </c>
      <c r="E13" s="209">
        <v>0</v>
      </c>
      <c r="F13" s="209">
        <v>7869.63</v>
      </c>
      <c r="G13" s="209">
        <v>0</v>
      </c>
      <c r="H13" s="209">
        <v>7869.63</v>
      </c>
      <c r="I13" s="209">
        <v>-7869.63</v>
      </c>
    </row>
    <row r="14" spans="1:9" ht="12" customHeight="1">
      <c r="A14" s="201" t="s">
        <v>664</v>
      </c>
      <c r="B14" s="201" t="s">
        <v>665</v>
      </c>
      <c r="C14" s="201" t="s">
        <v>358</v>
      </c>
      <c r="D14" s="201" t="s">
        <v>358</v>
      </c>
      <c r="E14" s="202">
        <v>448228.91</v>
      </c>
      <c r="F14" s="202">
        <v>0</v>
      </c>
      <c r="G14" s="202">
        <v>448228.91</v>
      </c>
      <c r="H14" s="202">
        <v>0</v>
      </c>
      <c r="I14" s="202">
        <v>448228.91</v>
      </c>
    </row>
    <row r="15" spans="1:9" ht="12" customHeight="1">
      <c r="A15" s="201" t="s">
        <v>666</v>
      </c>
      <c r="B15" s="201" t="s">
        <v>667</v>
      </c>
      <c r="C15" s="201" t="s">
        <v>358</v>
      </c>
      <c r="D15" s="201" t="s">
        <v>358</v>
      </c>
      <c r="E15" s="202">
        <v>67248.19</v>
      </c>
      <c r="F15" s="202">
        <v>0</v>
      </c>
      <c r="G15" s="202">
        <v>67248.19</v>
      </c>
      <c r="H15" s="202">
        <v>0</v>
      </c>
      <c r="I15" s="202">
        <v>67248.19</v>
      </c>
    </row>
    <row r="16" spans="1:9" ht="12" customHeight="1">
      <c r="A16" s="201" t="s">
        <v>670</v>
      </c>
      <c r="B16" s="201" t="s">
        <v>671</v>
      </c>
      <c r="C16" s="201" t="s">
        <v>358</v>
      </c>
      <c r="D16" s="201" t="s">
        <v>358</v>
      </c>
      <c r="E16" s="202">
        <v>930</v>
      </c>
      <c r="F16" s="202">
        <v>0</v>
      </c>
      <c r="G16" s="202">
        <v>930</v>
      </c>
      <c r="H16" s="202">
        <v>0</v>
      </c>
      <c r="I16" s="202">
        <v>930</v>
      </c>
    </row>
    <row r="17" spans="1:9" ht="12" customHeight="1">
      <c r="A17" s="201" t="s">
        <v>672</v>
      </c>
      <c r="B17" s="201" t="s">
        <v>673</v>
      </c>
      <c r="C17" s="201" t="s">
        <v>358</v>
      </c>
      <c r="D17" s="201" t="s">
        <v>358</v>
      </c>
      <c r="E17" s="202">
        <v>2061.97</v>
      </c>
      <c r="F17" s="202">
        <v>0</v>
      </c>
      <c r="G17" s="202">
        <v>2061.97</v>
      </c>
      <c r="H17" s="202">
        <v>0</v>
      </c>
      <c r="I17" s="202">
        <v>2061.97</v>
      </c>
    </row>
    <row r="18" spans="1:9" ht="12" customHeight="1">
      <c r="A18" s="201" t="s">
        <v>674</v>
      </c>
      <c r="B18" s="201" t="s">
        <v>675</v>
      </c>
      <c r="C18" s="201" t="s">
        <v>358</v>
      </c>
      <c r="D18" s="201" t="s">
        <v>358</v>
      </c>
      <c r="E18" s="202">
        <v>5117.29</v>
      </c>
      <c r="F18" s="202">
        <v>0</v>
      </c>
      <c r="G18" s="202">
        <v>5117.29</v>
      </c>
      <c r="H18" s="202">
        <v>0</v>
      </c>
      <c r="I18" s="202">
        <v>5117.29</v>
      </c>
    </row>
    <row r="19" spans="1:9" ht="12" customHeight="1">
      <c r="A19" s="201" t="s">
        <v>678</v>
      </c>
      <c r="B19" s="201" t="s">
        <v>679</v>
      </c>
      <c r="C19" s="201" t="s">
        <v>358</v>
      </c>
      <c r="D19" s="201" t="s">
        <v>358</v>
      </c>
      <c r="E19" s="202">
        <v>106187.83</v>
      </c>
      <c r="F19" s="202">
        <v>0</v>
      </c>
      <c r="G19" s="202">
        <v>106187.83</v>
      </c>
      <c r="H19" s="202">
        <v>0</v>
      </c>
      <c r="I19" s="202">
        <v>106187.83</v>
      </c>
    </row>
    <row r="20" spans="1:9" ht="12" customHeight="1">
      <c r="A20" s="201" t="s">
        <v>680</v>
      </c>
      <c r="B20" s="201" t="s">
        <v>681</v>
      </c>
      <c r="C20" s="201" t="s">
        <v>358</v>
      </c>
      <c r="D20" s="201" t="s">
        <v>358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</row>
    <row r="21" spans="1:9" ht="12" customHeight="1">
      <c r="A21" s="201" t="s">
        <v>682</v>
      </c>
      <c r="B21" s="201" t="s">
        <v>683</v>
      </c>
      <c r="C21" s="201" t="s">
        <v>358</v>
      </c>
      <c r="D21" s="201" t="s">
        <v>358</v>
      </c>
      <c r="E21" s="202">
        <v>2034.99</v>
      </c>
      <c r="F21" s="202">
        <v>0</v>
      </c>
      <c r="G21" s="202">
        <v>2034.99</v>
      </c>
      <c r="H21" s="202">
        <v>0</v>
      </c>
      <c r="I21" s="202">
        <v>2034.99</v>
      </c>
    </row>
    <row r="22" spans="1:9" ht="12" customHeight="1">
      <c r="A22" s="201" t="s">
        <v>686</v>
      </c>
      <c r="B22" s="201" t="s">
        <v>687</v>
      </c>
      <c r="C22" s="201" t="s">
        <v>358</v>
      </c>
      <c r="D22" s="201" t="s">
        <v>358</v>
      </c>
      <c r="E22" s="202">
        <v>20443.59</v>
      </c>
      <c r="F22" s="202">
        <v>0</v>
      </c>
      <c r="G22" s="202">
        <v>20443.59</v>
      </c>
      <c r="H22" s="202">
        <v>0</v>
      </c>
      <c r="I22" s="202">
        <v>20443.59</v>
      </c>
    </row>
    <row r="23" spans="1:9" ht="12" customHeight="1">
      <c r="A23" s="201" t="s">
        <v>688</v>
      </c>
      <c r="B23" s="201" t="s">
        <v>689</v>
      </c>
      <c r="C23" s="201" t="s">
        <v>358</v>
      </c>
      <c r="D23" s="201" t="s">
        <v>358</v>
      </c>
      <c r="E23" s="202">
        <v>63895.95</v>
      </c>
      <c r="F23" s="202">
        <v>0</v>
      </c>
      <c r="G23" s="202">
        <v>63895.95</v>
      </c>
      <c r="H23" s="202">
        <v>0</v>
      </c>
      <c r="I23" s="202">
        <v>63895.95</v>
      </c>
    </row>
    <row r="24" spans="1:9" ht="12" customHeight="1">
      <c r="A24" s="201" t="s">
        <v>690</v>
      </c>
      <c r="B24" s="201" t="s">
        <v>691</v>
      </c>
      <c r="C24" s="201" t="s">
        <v>358</v>
      </c>
      <c r="D24" s="201" t="s">
        <v>358</v>
      </c>
      <c r="E24" s="202">
        <v>3393.54</v>
      </c>
      <c r="F24" s="202">
        <v>0</v>
      </c>
      <c r="G24" s="202">
        <v>3393.54</v>
      </c>
      <c r="H24" s="202">
        <v>0</v>
      </c>
      <c r="I24" s="202">
        <v>3393.54</v>
      </c>
    </row>
    <row r="25" spans="1:9" ht="12" customHeight="1">
      <c r="A25" s="201" t="s">
        <v>692</v>
      </c>
      <c r="B25" s="201" t="s">
        <v>693</v>
      </c>
      <c r="C25" s="201" t="s">
        <v>358</v>
      </c>
      <c r="D25" s="201" t="s">
        <v>358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</row>
    <row r="26" spans="1:9" ht="12" customHeight="1">
      <c r="A26" s="201" t="s">
        <v>1678</v>
      </c>
      <c r="B26" s="201" t="s">
        <v>1679</v>
      </c>
      <c r="C26" s="201" t="s">
        <v>358</v>
      </c>
      <c r="D26" s="201" t="s">
        <v>358</v>
      </c>
      <c r="E26" s="202">
        <v>503.21</v>
      </c>
      <c r="F26" s="202">
        <v>0</v>
      </c>
      <c r="G26" s="202">
        <v>503.21</v>
      </c>
      <c r="H26" s="202">
        <v>0</v>
      </c>
      <c r="I26" s="202">
        <v>503.21</v>
      </c>
    </row>
    <row r="27" spans="1:9" ht="12" customHeight="1">
      <c r="A27" s="201" t="s">
        <v>698</v>
      </c>
      <c r="B27" s="201" t="s">
        <v>699</v>
      </c>
      <c r="C27" s="201" t="s">
        <v>358</v>
      </c>
      <c r="D27" s="201" t="s">
        <v>358</v>
      </c>
      <c r="E27" s="202">
        <v>1588.4</v>
      </c>
      <c r="F27" s="202">
        <v>0</v>
      </c>
      <c r="G27" s="202">
        <v>1588.4</v>
      </c>
      <c r="H27" s="202">
        <v>0</v>
      </c>
      <c r="I27" s="202">
        <v>1588.4</v>
      </c>
    </row>
    <row r="28" spans="1:9" ht="12" customHeight="1">
      <c r="A28" s="201" t="s">
        <v>700</v>
      </c>
      <c r="B28" s="201" t="s">
        <v>701</v>
      </c>
      <c r="C28" s="201" t="s">
        <v>358</v>
      </c>
      <c r="D28" s="201" t="s">
        <v>358</v>
      </c>
      <c r="E28" s="202">
        <v>1442.13</v>
      </c>
      <c r="F28" s="202">
        <v>0</v>
      </c>
      <c r="G28" s="202">
        <v>1442.13</v>
      </c>
      <c r="H28" s="202">
        <v>0</v>
      </c>
      <c r="I28" s="202">
        <v>1442.13</v>
      </c>
    </row>
    <row r="29" spans="1:9" ht="12" customHeight="1">
      <c r="A29" s="201" t="s">
        <v>702</v>
      </c>
      <c r="B29" s="201" t="s">
        <v>703</v>
      </c>
      <c r="C29" s="201" t="s">
        <v>358</v>
      </c>
      <c r="D29" s="201" t="s">
        <v>358</v>
      </c>
      <c r="E29" s="202">
        <v>2099.21</v>
      </c>
      <c r="F29" s="202">
        <v>0</v>
      </c>
      <c r="G29" s="202">
        <v>2099.21</v>
      </c>
      <c r="H29" s="202">
        <v>0</v>
      </c>
      <c r="I29" s="202">
        <v>2099.21</v>
      </c>
    </row>
    <row r="30" spans="1:9" ht="12" customHeight="1">
      <c r="A30" s="201" t="s">
        <v>2252</v>
      </c>
      <c r="B30" s="201" t="s">
        <v>2253</v>
      </c>
      <c r="C30" s="201" t="s">
        <v>358</v>
      </c>
      <c r="D30" s="201" t="s">
        <v>358</v>
      </c>
      <c r="E30" s="202">
        <v>402</v>
      </c>
      <c r="F30" s="202">
        <v>0</v>
      </c>
      <c r="G30" s="202">
        <v>402</v>
      </c>
      <c r="H30" s="202">
        <v>0</v>
      </c>
      <c r="I30" s="202">
        <v>402</v>
      </c>
    </row>
    <row r="31" spans="1:9" ht="12" customHeight="1">
      <c r="A31" s="201" t="s">
        <v>704</v>
      </c>
      <c r="B31" s="201" t="s">
        <v>705</v>
      </c>
      <c r="C31" s="201" t="s">
        <v>358</v>
      </c>
      <c r="D31" s="201" t="s">
        <v>358</v>
      </c>
      <c r="E31" s="202">
        <v>6467.73</v>
      </c>
      <c r="F31" s="202">
        <v>0</v>
      </c>
      <c r="G31" s="202">
        <v>6467.73</v>
      </c>
      <c r="H31" s="202">
        <v>0</v>
      </c>
      <c r="I31" s="202">
        <v>6467.73</v>
      </c>
    </row>
    <row r="32" spans="1:9" ht="12" customHeight="1">
      <c r="A32" s="201" t="s">
        <v>708</v>
      </c>
      <c r="B32" s="201" t="s">
        <v>709</v>
      </c>
      <c r="C32" s="201" t="s">
        <v>358</v>
      </c>
      <c r="D32" s="201" t="s">
        <v>358</v>
      </c>
      <c r="E32" s="202">
        <v>842653.14</v>
      </c>
      <c r="F32" s="202">
        <v>0</v>
      </c>
      <c r="G32" s="202">
        <v>842653.14</v>
      </c>
      <c r="H32" s="202">
        <v>0</v>
      </c>
      <c r="I32" s="202">
        <v>842653.14</v>
      </c>
    </row>
    <row r="33" spans="1:9" ht="12" customHeight="1">
      <c r="A33" s="201" t="s">
        <v>710</v>
      </c>
      <c r="B33" s="201" t="s">
        <v>711</v>
      </c>
      <c r="C33" s="201" t="s">
        <v>358</v>
      </c>
      <c r="D33" s="201" t="s">
        <v>358</v>
      </c>
      <c r="E33" s="202">
        <v>4979.75</v>
      </c>
      <c r="F33" s="202">
        <v>0</v>
      </c>
      <c r="G33" s="202">
        <v>4979.75</v>
      </c>
      <c r="H33" s="202">
        <v>0</v>
      </c>
      <c r="I33" s="202">
        <v>4979.75</v>
      </c>
    </row>
    <row r="34" spans="1:9" ht="12" customHeight="1">
      <c r="A34" s="201" t="s">
        <v>712</v>
      </c>
      <c r="B34" s="201" t="s">
        <v>713</v>
      </c>
      <c r="C34" s="201" t="s">
        <v>358</v>
      </c>
      <c r="D34" s="201" t="s">
        <v>358</v>
      </c>
      <c r="E34" s="202">
        <v>825.86</v>
      </c>
      <c r="F34" s="202">
        <v>0</v>
      </c>
      <c r="G34" s="202">
        <v>825.86</v>
      </c>
      <c r="H34" s="202">
        <v>0</v>
      </c>
      <c r="I34" s="202">
        <v>825.86</v>
      </c>
    </row>
    <row r="35" spans="1:9" ht="12" customHeight="1">
      <c r="A35" s="201" t="s">
        <v>714</v>
      </c>
      <c r="B35" s="201" t="s">
        <v>715</v>
      </c>
      <c r="C35" s="201" t="s">
        <v>358</v>
      </c>
      <c r="D35" s="201" t="s">
        <v>358</v>
      </c>
      <c r="E35" s="202">
        <v>1004.55</v>
      </c>
      <c r="F35" s="202">
        <v>0</v>
      </c>
      <c r="G35" s="202">
        <v>1004.55</v>
      </c>
      <c r="H35" s="202">
        <v>0</v>
      </c>
      <c r="I35" s="202">
        <v>1004.55</v>
      </c>
    </row>
    <row r="36" spans="1:9" ht="12" customHeight="1">
      <c r="A36" s="201" t="s">
        <v>718</v>
      </c>
      <c r="B36" s="201" t="s">
        <v>719</v>
      </c>
      <c r="C36" s="201" t="s">
        <v>358</v>
      </c>
      <c r="D36" s="201" t="s">
        <v>358</v>
      </c>
      <c r="E36" s="202">
        <v>4047.98</v>
      </c>
      <c r="F36" s="202">
        <v>0</v>
      </c>
      <c r="G36" s="202">
        <v>4047.98</v>
      </c>
      <c r="H36" s="202">
        <v>0</v>
      </c>
      <c r="I36" s="202">
        <v>4047.98</v>
      </c>
    </row>
    <row r="37" spans="1:9" ht="12" customHeight="1">
      <c r="A37" s="201" t="s">
        <v>720</v>
      </c>
      <c r="B37" s="201" t="s">
        <v>721</v>
      </c>
      <c r="C37" s="201" t="s">
        <v>358</v>
      </c>
      <c r="D37" s="201" t="s">
        <v>358</v>
      </c>
      <c r="E37" s="202">
        <v>2325.67</v>
      </c>
      <c r="F37" s="202">
        <v>0</v>
      </c>
      <c r="G37" s="202">
        <v>2325.67</v>
      </c>
      <c r="H37" s="202">
        <v>0</v>
      </c>
      <c r="I37" s="202">
        <v>2325.67</v>
      </c>
    </row>
    <row r="38" spans="1:9" ht="12" customHeight="1">
      <c r="A38" s="201" t="s">
        <v>722</v>
      </c>
      <c r="B38" s="201" t="s">
        <v>723</v>
      </c>
      <c r="C38" s="201" t="s">
        <v>358</v>
      </c>
      <c r="D38" s="201" t="s">
        <v>358</v>
      </c>
      <c r="E38" s="202">
        <v>5085.8</v>
      </c>
      <c r="F38" s="202">
        <v>0</v>
      </c>
      <c r="G38" s="202">
        <v>5085.8</v>
      </c>
      <c r="H38" s="202">
        <v>0</v>
      </c>
      <c r="I38" s="202">
        <v>5085.8</v>
      </c>
    </row>
    <row r="39" spans="1:9" ht="12" customHeight="1">
      <c r="A39" s="201" t="s">
        <v>724</v>
      </c>
      <c r="B39" s="201" t="s">
        <v>725</v>
      </c>
      <c r="C39" s="201" t="s">
        <v>358</v>
      </c>
      <c r="D39" s="201" t="s">
        <v>358</v>
      </c>
      <c r="E39" s="202">
        <v>329.85</v>
      </c>
      <c r="F39" s="202">
        <v>0</v>
      </c>
      <c r="G39" s="202">
        <v>329.85</v>
      </c>
      <c r="H39" s="202">
        <v>0</v>
      </c>
      <c r="I39" s="202">
        <v>329.85</v>
      </c>
    </row>
    <row r="40" spans="1:9" ht="12" customHeight="1">
      <c r="A40" s="201" t="s">
        <v>726</v>
      </c>
      <c r="B40" s="201" t="s">
        <v>727</v>
      </c>
      <c r="C40" s="201" t="s">
        <v>358</v>
      </c>
      <c r="D40" s="201" t="s">
        <v>358</v>
      </c>
      <c r="E40" s="202">
        <v>2207.76</v>
      </c>
      <c r="F40" s="202">
        <v>0</v>
      </c>
      <c r="G40" s="202">
        <v>2207.76</v>
      </c>
      <c r="H40" s="202">
        <v>0</v>
      </c>
      <c r="I40" s="202">
        <v>2207.76</v>
      </c>
    </row>
    <row r="41" spans="1:9" ht="12" customHeight="1">
      <c r="A41" s="201" t="s">
        <v>728</v>
      </c>
      <c r="B41" s="201" t="s">
        <v>729</v>
      </c>
      <c r="C41" s="201" t="s">
        <v>358</v>
      </c>
      <c r="D41" s="201" t="s">
        <v>358</v>
      </c>
      <c r="E41" s="202">
        <v>475.91</v>
      </c>
      <c r="F41" s="202">
        <v>0</v>
      </c>
      <c r="G41" s="202">
        <v>475.91</v>
      </c>
      <c r="H41" s="202">
        <v>0</v>
      </c>
      <c r="I41" s="202">
        <v>475.91</v>
      </c>
    </row>
    <row r="42" spans="1:9" ht="12" customHeight="1">
      <c r="A42" s="201" t="s">
        <v>730</v>
      </c>
      <c r="B42" s="201" t="s">
        <v>731</v>
      </c>
      <c r="C42" s="201" t="s">
        <v>358</v>
      </c>
      <c r="D42" s="201" t="s">
        <v>358</v>
      </c>
      <c r="E42" s="202">
        <v>715</v>
      </c>
      <c r="F42" s="202">
        <v>0</v>
      </c>
      <c r="G42" s="202">
        <v>715</v>
      </c>
      <c r="H42" s="202">
        <v>0</v>
      </c>
      <c r="I42" s="202">
        <v>715</v>
      </c>
    </row>
    <row r="43" spans="1:9" ht="12" customHeight="1">
      <c r="A43" s="201" t="s">
        <v>732</v>
      </c>
      <c r="B43" s="201" t="s">
        <v>733</v>
      </c>
      <c r="C43" s="201" t="s">
        <v>358</v>
      </c>
      <c r="D43" s="201" t="s">
        <v>358</v>
      </c>
      <c r="E43" s="202">
        <v>38.08</v>
      </c>
      <c r="F43" s="202">
        <v>0</v>
      </c>
      <c r="G43" s="202">
        <v>38.08</v>
      </c>
      <c r="H43" s="202">
        <v>0</v>
      </c>
      <c r="I43" s="202">
        <v>38.08</v>
      </c>
    </row>
    <row r="44" spans="1:9" ht="12" customHeight="1">
      <c r="A44" s="201" t="s">
        <v>734</v>
      </c>
      <c r="B44" s="201" t="s">
        <v>735</v>
      </c>
      <c r="C44" s="201" t="s">
        <v>358</v>
      </c>
      <c r="D44" s="201" t="s">
        <v>358</v>
      </c>
      <c r="E44" s="202">
        <v>568.38</v>
      </c>
      <c r="F44" s="202">
        <v>0</v>
      </c>
      <c r="G44" s="202">
        <v>568.38</v>
      </c>
      <c r="H44" s="202">
        <v>0</v>
      </c>
      <c r="I44" s="202">
        <v>568.38</v>
      </c>
    </row>
    <row r="45" spans="1:9" ht="12" customHeight="1">
      <c r="A45" s="201" t="s">
        <v>2423</v>
      </c>
      <c r="B45" s="201" t="s">
        <v>2424</v>
      </c>
      <c r="C45" s="201" t="s">
        <v>358</v>
      </c>
      <c r="D45" s="201" t="s">
        <v>358</v>
      </c>
      <c r="E45" s="202">
        <v>1155.37</v>
      </c>
      <c r="F45" s="202">
        <v>0</v>
      </c>
      <c r="G45" s="202">
        <v>1155.37</v>
      </c>
      <c r="H45" s="202">
        <v>0</v>
      </c>
      <c r="I45" s="202">
        <v>1155.37</v>
      </c>
    </row>
    <row r="46" spans="1:9" ht="12" customHeight="1">
      <c r="A46" s="201" t="s">
        <v>736</v>
      </c>
      <c r="B46" s="201" t="s">
        <v>737</v>
      </c>
      <c r="C46" s="201" t="s">
        <v>358</v>
      </c>
      <c r="D46" s="201" t="s">
        <v>358</v>
      </c>
      <c r="E46" s="202">
        <v>1277.74</v>
      </c>
      <c r="F46" s="202">
        <v>0</v>
      </c>
      <c r="G46" s="202">
        <v>1277.74</v>
      </c>
      <c r="H46" s="202">
        <v>0</v>
      </c>
      <c r="I46" s="202">
        <v>1277.74</v>
      </c>
    </row>
    <row r="47" spans="1:9" ht="12" customHeight="1">
      <c r="A47" s="201" t="s">
        <v>738</v>
      </c>
      <c r="B47" s="201" t="s">
        <v>739</v>
      </c>
      <c r="C47" s="201" t="s">
        <v>358</v>
      </c>
      <c r="D47" s="201" t="s">
        <v>358</v>
      </c>
      <c r="E47" s="202">
        <v>2846.97</v>
      </c>
      <c r="F47" s="202">
        <v>0</v>
      </c>
      <c r="G47" s="202">
        <v>2846.97</v>
      </c>
      <c r="H47" s="202">
        <v>0</v>
      </c>
      <c r="I47" s="202">
        <v>2846.97</v>
      </c>
    </row>
    <row r="48" spans="1:9" ht="12" customHeight="1">
      <c r="A48" s="201" t="s">
        <v>1125</v>
      </c>
      <c r="B48" s="201" t="s">
        <v>1126</v>
      </c>
      <c r="C48" s="201" t="s">
        <v>358</v>
      </c>
      <c r="D48" s="201" t="s">
        <v>358</v>
      </c>
      <c r="E48" s="202">
        <v>182.84</v>
      </c>
      <c r="F48" s="202">
        <v>0</v>
      </c>
      <c r="G48" s="202">
        <v>182.84</v>
      </c>
      <c r="H48" s="202">
        <v>0</v>
      </c>
      <c r="I48" s="202">
        <v>182.84</v>
      </c>
    </row>
    <row r="49" spans="1:9" ht="12" customHeight="1">
      <c r="A49" s="201" t="s">
        <v>742</v>
      </c>
      <c r="B49" s="201" t="s">
        <v>743</v>
      </c>
      <c r="C49" s="201" t="s">
        <v>358</v>
      </c>
      <c r="D49" s="201" t="s">
        <v>358</v>
      </c>
      <c r="E49" s="202">
        <v>20.5</v>
      </c>
      <c r="F49" s="202">
        <v>0</v>
      </c>
      <c r="G49" s="202">
        <v>20.5</v>
      </c>
      <c r="H49" s="202">
        <v>0</v>
      </c>
      <c r="I49" s="202">
        <v>20.5</v>
      </c>
    </row>
    <row r="50" spans="1:9" ht="12" customHeight="1">
      <c r="A50" s="201" t="s">
        <v>2427</v>
      </c>
      <c r="B50" s="201" t="s">
        <v>2428</v>
      </c>
      <c r="C50" s="201" t="s">
        <v>358</v>
      </c>
      <c r="D50" s="201" t="s">
        <v>358</v>
      </c>
      <c r="E50" s="202">
        <v>54.51</v>
      </c>
      <c r="F50" s="202">
        <v>0</v>
      </c>
      <c r="G50" s="202">
        <v>54.51</v>
      </c>
      <c r="H50" s="202">
        <v>0</v>
      </c>
      <c r="I50" s="202">
        <v>54.51</v>
      </c>
    </row>
    <row r="51" spans="1:9" ht="12" customHeight="1">
      <c r="A51" s="201" t="s">
        <v>2429</v>
      </c>
      <c r="B51" s="201" t="s">
        <v>2430</v>
      </c>
      <c r="C51" s="201" t="s">
        <v>358</v>
      </c>
      <c r="D51" s="201" t="s">
        <v>358</v>
      </c>
      <c r="E51" s="202">
        <v>1925</v>
      </c>
      <c r="F51" s="202">
        <v>0</v>
      </c>
      <c r="G51" s="202">
        <v>1925</v>
      </c>
      <c r="H51" s="202">
        <v>0</v>
      </c>
      <c r="I51" s="202">
        <v>1925</v>
      </c>
    </row>
    <row r="52" spans="1:9" ht="12" customHeight="1">
      <c r="A52" s="201" t="s">
        <v>746</v>
      </c>
      <c r="B52" s="201" t="s">
        <v>747</v>
      </c>
      <c r="C52" s="201" t="s">
        <v>358</v>
      </c>
      <c r="D52" s="201" t="s">
        <v>358</v>
      </c>
      <c r="E52" s="202">
        <v>609.43</v>
      </c>
      <c r="F52" s="202">
        <v>0</v>
      </c>
      <c r="G52" s="202">
        <v>609.43</v>
      </c>
      <c r="H52" s="202">
        <v>0</v>
      </c>
      <c r="I52" s="202">
        <v>609.43</v>
      </c>
    </row>
    <row r="53" spans="1:9" ht="12" customHeight="1">
      <c r="A53" s="201" t="s">
        <v>748</v>
      </c>
      <c r="B53" s="201" t="s">
        <v>1053</v>
      </c>
      <c r="C53" s="201" t="s">
        <v>358</v>
      </c>
      <c r="D53" s="201" t="s">
        <v>358</v>
      </c>
      <c r="E53" s="202">
        <v>57400.66</v>
      </c>
      <c r="F53" s="202">
        <v>0</v>
      </c>
      <c r="G53" s="202">
        <v>57400.66</v>
      </c>
      <c r="H53" s="202">
        <v>0</v>
      </c>
      <c r="I53" s="202">
        <v>57400.66</v>
      </c>
    </row>
    <row r="54" spans="1:9" ht="12" customHeight="1">
      <c r="A54" s="201" t="s">
        <v>749</v>
      </c>
      <c r="B54" s="201" t="s">
        <v>2254</v>
      </c>
      <c r="C54" s="201" t="s">
        <v>358</v>
      </c>
      <c r="D54" s="201" t="s">
        <v>358</v>
      </c>
      <c r="E54" s="202">
        <v>4711.34</v>
      </c>
      <c r="F54" s="202">
        <v>0</v>
      </c>
      <c r="G54" s="202">
        <v>4711.34</v>
      </c>
      <c r="H54" s="202">
        <v>0</v>
      </c>
      <c r="I54" s="202">
        <v>4711.34</v>
      </c>
    </row>
    <row r="55" spans="1:9" ht="12" customHeight="1">
      <c r="A55" s="201" t="s">
        <v>752</v>
      </c>
      <c r="B55" s="201" t="s">
        <v>753</v>
      </c>
      <c r="C55" s="201" t="s">
        <v>358</v>
      </c>
      <c r="D55" s="201" t="s">
        <v>358</v>
      </c>
      <c r="E55" s="202">
        <v>20711.48</v>
      </c>
      <c r="F55" s="202">
        <v>0</v>
      </c>
      <c r="G55" s="202">
        <v>20711.48</v>
      </c>
      <c r="H55" s="202">
        <v>0</v>
      </c>
      <c r="I55" s="202">
        <v>20711.48</v>
      </c>
    </row>
    <row r="56" spans="1:9" ht="12" customHeight="1">
      <c r="A56" s="201" t="s">
        <v>755</v>
      </c>
      <c r="B56" s="201" t="s">
        <v>756</v>
      </c>
      <c r="C56" s="201" t="s">
        <v>358</v>
      </c>
      <c r="D56" s="201" t="s">
        <v>358</v>
      </c>
      <c r="E56" s="202">
        <v>4636.33</v>
      </c>
      <c r="F56" s="202">
        <v>0</v>
      </c>
      <c r="G56" s="202">
        <v>4636.33</v>
      </c>
      <c r="H56" s="202">
        <v>0</v>
      </c>
      <c r="I56" s="202">
        <v>4636.33</v>
      </c>
    </row>
    <row r="57" spans="1:9" ht="12" customHeight="1">
      <c r="A57" s="201" t="s">
        <v>757</v>
      </c>
      <c r="B57" s="201" t="s">
        <v>758</v>
      </c>
      <c r="C57" s="201" t="s">
        <v>358</v>
      </c>
      <c r="D57" s="201" t="s">
        <v>358</v>
      </c>
      <c r="E57" s="202">
        <v>1544.38</v>
      </c>
      <c r="F57" s="202">
        <v>0</v>
      </c>
      <c r="G57" s="202">
        <v>1544.38</v>
      </c>
      <c r="H57" s="202">
        <v>0</v>
      </c>
      <c r="I57" s="202">
        <v>1544.38</v>
      </c>
    </row>
    <row r="58" spans="1:9" ht="12" customHeight="1">
      <c r="A58" s="201" t="s">
        <v>759</v>
      </c>
      <c r="B58" s="201" t="s">
        <v>760</v>
      </c>
      <c r="C58" s="201" t="s">
        <v>358</v>
      </c>
      <c r="D58" s="201" t="s">
        <v>358</v>
      </c>
      <c r="E58" s="202">
        <v>114.43</v>
      </c>
      <c r="F58" s="202">
        <v>0</v>
      </c>
      <c r="G58" s="202">
        <v>114.43</v>
      </c>
      <c r="H58" s="202">
        <v>0</v>
      </c>
      <c r="I58" s="202">
        <v>114.43</v>
      </c>
    </row>
    <row r="59" spans="1:9" ht="12" customHeight="1">
      <c r="A59" s="201" t="s">
        <v>763</v>
      </c>
      <c r="B59" s="201" t="s">
        <v>764</v>
      </c>
      <c r="C59" s="201" t="s">
        <v>358</v>
      </c>
      <c r="D59" s="201" t="s">
        <v>358</v>
      </c>
      <c r="E59" s="202">
        <v>9097.39</v>
      </c>
      <c r="F59" s="202">
        <v>0</v>
      </c>
      <c r="G59" s="202">
        <v>9097.39</v>
      </c>
      <c r="H59" s="202">
        <v>0</v>
      </c>
      <c r="I59" s="202">
        <v>9097.39</v>
      </c>
    </row>
    <row r="60" spans="1:9" ht="12" customHeight="1">
      <c r="A60" s="201" t="s">
        <v>765</v>
      </c>
      <c r="B60" s="201" t="s">
        <v>766</v>
      </c>
      <c r="C60" s="201" t="s">
        <v>358</v>
      </c>
      <c r="D60" s="201" t="s">
        <v>358</v>
      </c>
      <c r="E60" s="202">
        <v>33.86</v>
      </c>
      <c r="F60" s="202">
        <v>0</v>
      </c>
      <c r="G60" s="202">
        <v>33.86</v>
      </c>
      <c r="H60" s="202">
        <v>0</v>
      </c>
      <c r="I60" s="202">
        <v>33.86</v>
      </c>
    </row>
    <row r="61" spans="1:9" ht="12" customHeight="1">
      <c r="A61" s="201" t="s">
        <v>767</v>
      </c>
      <c r="B61" s="201" t="s">
        <v>768</v>
      </c>
      <c r="C61" s="201" t="s">
        <v>358</v>
      </c>
      <c r="D61" s="201" t="s">
        <v>358</v>
      </c>
      <c r="E61" s="202">
        <v>155.94</v>
      </c>
      <c r="F61" s="202">
        <v>0</v>
      </c>
      <c r="G61" s="202">
        <v>155.94</v>
      </c>
      <c r="H61" s="202">
        <v>0</v>
      </c>
      <c r="I61" s="202">
        <v>155.94</v>
      </c>
    </row>
    <row r="62" spans="1:9" ht="12" customHeight="1">
      <c r="A62" s="201" t="s">
        <v>769</v>
      </c>
      <c r="B62" s="201" t="s">
        <v>770</v>
      </c>
      <c r="C62" s="201" t="s">
        <v>358</v>
      </c>
      <c r="D62" s="201" t="s">
        <v>358</v>
      </c>
      <c r="E62" s="202">
        <v>64.17</v>
      </c>
      <c r="F62" s="202">
        <v>0</v>
      </c>
      <c r="G62" s="202">
        <v>64.17</v>
      </c>
      <c r="H62" s="202">
        <v>0</v>
      </c>
      <c r="I62" s="202">
        <v>64.17</v>
      </c>
    </row>
    <row r="63" spans="1:9" ht="12" customHeight="1">
      <c r="A63" s="201" t="s">
        <v>2255</v>
      </c>
      <c r="B63" s="201" t="s">
        <v>2256</v>
      </c>
      <c r="C63" s="201" t="s">
        <v>358</v>
      </c>
      <c r="D63" s="201" t="s">
        <v>358</v>
      </c>
      <c r="E63" s="202">
        <v>72.72</v>
      </c>
      <c r="F63" s="202">
        <v>0</v>
      </c>
      <c r="G63" s="202">
        <v>72.72</v>
      </c>
      <c r="H63" s="202">
        <v>0</v>
      </c>
      <c r="I63" s="202">
        <v>72.72</v>
      </c>
    </row>
    <row r="64" spans="1:9" ht="12" customHeight="1">
      <c r="A64" s="201" t="s">
        <v>771</v>
      </c>
      <c r="B64" s="201" t="s">
        <v>772</v>
      </c>
      <c r="C64" s="201" t="s">
        <v>358</v>
      </c>
      <c r="D64" s="201" t="s">
        <v>358</v>
      </c>
      <c r="E64" s="202">
        <v>5691.21</v>
      </c>
      <c r="F64" s="202">
        <v>0</v>
      </c>
      <c r="G64" s="202">
        <v>5691.21</v>
      </c>
      <c r="H64" s="202">
        <v>0</v>
      </c>
      <c r="I64" s="202">
        <v>5691.21</v>
      </c>
    </row>
    <row r="65" spans="1:9" ht="12" customHeight="1">
      <c r="A65" s="201" t="s">
        <v>2431</v>
      </c>
      <c r="B65" s="201" t="s">
        <v>2432</v>
      </c>
      <c r="C65" s="201" t="s">
        <v>358</v>
      </c>
      <c r="D65" s="201" t="s">
        <v>358</v>
      </c>
      <c r="E65" s="202">
        <v>2193.74</v>
      </c>
      <c r="F65" s="202">
        <v>0</v>
      </c>
      <c r="G65" s="202">
        <v>2193.74</v>
      </c>
      <c r="H65" s="202">
        <v>0</v>
      </c>
      <c r="I65" s="202">
        <v>2193.74</v>
      </c>
    </row>
    <row r="66" spans="1:9" ht="12" customHeight="1">
      <c r="A66" s="201" t="s">
        <v>775</v>
      </c>
      <c r="B66" s="201" t="s">
        <v>776</v>
      </c>
      <c r="C66" s="201" t="s">
        <v>358</v>
      </c>
      <c r="D66" s="201" t="s">
        <v>358</v>
      </c>
      <c r="E66" s="202">
        <v>241628.25</v>
      </c>
      <c r="F66" s="202">
        <v>0</v>
      </c>
      <c r="G66" s="202">
        <v>241628.25</v>
      </c>
      <c r="H66" s="202">
        <v>0</v>
      </c>
      <c r="I66" s="202">
        <v>241628.25</v>
      </c>
    </row>
    <row r="67" spans="1:9" ht="12" customHeight="1">
      <c r="A67" s="201" t="s">
        <v>1680</v>
      </c>
      <c r="B67" s="201" t="s">
        <v>1681</v>
      </c>
      <c r="C67" s="201" t="s">
        <v>358</v>
      </c>
      <c r="D67" s="201" t="s">
        <v>358</v>
      </c>
      <c r="E67" s="202">
        <v>108.84</v>
      </c>
      <c r="F67" s="202">
        <v>0</v>
      </c>
      <c r="G67" s="202">
        <v>108.84</v>
      </c>
      <c r="H67" s="202">
        <v>0</v>
      </c>
      <c r="I67" s="202">
        <v>108.84</v>
      </c>
    </row>
    <row r="68" spans="1:9" ht="12" customHeight="1">
      <c r="A68" s="201" t="s">
        <v>777</v>
      </c>
      <c r="B68" s="201" t="s">
        <v>778</v>
      </c>
      <c r="C68" s="201" t="s">
        <v>358</v>
      </c>
      <c r="D68" s="201" t="s">
        <v>358</v>
      </c>
      <c r="E68" s="202">
        <v>9461.44</v>
      </c>
      <c r="F68" s="202">
        <v>0</v>
      </c>
      <c r="G68" s="202">
        <v>9461.44</v>
      </c>
      <c r="H68" s="202">
        <v>0</v>
      </c>
      <c r="I68" s="202">
        <v>9461.44</v>
      </c>
    </row>
    <row r="69" spans="1:9" ht="12" customHeight="1">
      <c r="A69" s="201" t="s">
        <v>779</v>
      </c>
      <c r="B69" s="201" t="s">
        <v>780</v>
      </c>
      <c r="C69" s="201" t="s">
        <v>358</v>
      </c>
      <c r="D69" s="201" t="s">
        <v>358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</row>
    <row r="70" spans="1:9" ht="12" customHeight="1">
      <c r="A70" s="201" t="s">
        <v>781</v>
      </c>
      <c r="B70" s="201" t="s">
        <v>782</v>
      </c>
      <c r="C70" s="201" t="s">
        <v>358</v>
      </c>
      <c r="D70" s="201" t="s">
        <v>358</v>
      </c>
      <c r="E70" s="202">
        <v>90647.83</v>
      </c>
      <c r="F70" s="202">
        <v>0</v>
      </c>
      <c r="G70" s="202">
        <v>90647.83</v>
      </c>
      <c r="H70" s="202">
        <v>0</v>
      </c>
      <c r="I70" s="202">
        <v>90647.83</v>
      </c>
    </row>
    <row r="71" spans="1:9" ht="12" customHeight="1">
      <c r="A71" s="201" t="s">
        <v>783</v>
      </c>
      <c r="B71" s="201" t="s">
        <v>784</v>
      </c>
      <c r="C71" s="201" t="s">
        <v>358</v>
      </c>
      <c r="D71" s="201" t="s">
        <v>358</v>
      </c>
      <c r="E71" s="202">
        <v>37802.18</v>
      </c>
      <c r="F71" s="202">
        <v>0</v>
      </c>
      <c r="G71" s="202">
        <v>37802.18</v>
      </c>
      <c r="H71" s="202">
        <v>0</v>
      </c>
      <c r="I71" s="202">
        <v>37802.18</v>
      </c>
    </row>
    <row r="72" spans="1:9" ht="12" customHeight="1">
      <c r="A72" s="201" t="s">
        <v>785</v>
      </c>
      <c r="B72" s="201" t="s">
        <v>786</v>
      </c>
      <c r="C72" s="201" t="s">
        <v>358</v>
      </c>
      <c r="D72" s="201" t="s">
        <v>358</v>
      </c>
      <c r="E72" s="202">
        <v>6426.28</v>
      </c>
      <c r="F72" s="202">
        <v>0</v>
      </c>
      <c r="G72" s="202">
        <v>6426.28</v>
      </c>
      <c r="H72" s="202">
        <v>0</v>
      </c>
      <c r="I72" s="202">
        <v>6426.28</v>
      </c>
    </row>
    <row r="73" spans="1:9" ht="12" customHeight="1">
      <c r="A73" s="201" t="s">
        <v>787</v>
      </c>
      <c r="B73" s="201" t="s">
        <v>788</v>
      </c>
      <c r="C73" s="201" t="s">
        <v>358</v>
      </c>
      <c r="D73" s="201" t="s">
        <v>358</v>
      </c>
      <c r="E73" s="202">
        <v>727.75</v>
      </c>
      <c r="F73" s="202">
        <v>0</v>
      </c>
      <c r="G73" s="202">
        <v>727.75</v>
      </c>
      <c r="H73" s="202">
        <v>0</v>
      </c>
      <c r="I73" s="202">
        <v>727.75</v>
      </c>
    </row>
    <row r="74" spans="1:9" ht="12" customHeight="1">
      <c r="A74" s="201" t="s">
        <v>791</v>
      </c>
      <c r="B74" s="201" t="s">
        <v>792</v>
      </c>
      <c r="C74" s="201" t="s">
        <v>358</v>
      </c>
      <c r="D74" s="201" t="s">
        <v>358</v>
      </c>
      <c r="E74" s="202">
        <v>43805.02</v>
      </c>
      <c r="F74" s="202">
        <v>0</v>
      </c>
      <c r="G74" s="202">
        <v>43805.02</v>
      </c>
      <c r="H74" s="202">
        <v>0</v>
      </c>
      <c r="I74" s="202">
        <v>43805.02</v>
      </c>
    </row>
    <row r="75" spans="1:9" ht="12" customHeight="1">
      <c r="A75" s="201" t="s">
        <v>793</v>
      </c>
      <c r="B75" s="201" t="s">
        <v>794</v>
      </c>
      <c r="C75" s="201" t="s">
        <v>358</v>
      </c>
      <c r="D75" s="201" t="s">
        <v>358</v>
      </c>
      <c r="E75" s="202">
        <v>18</v>
      </c>
      <c r="F75" s="202">
        <v>0</v>
      </c>
      <c r="G75" s="202">
        <v>18</v>
      </c>
      <c r="H75" s="202">
        <v>0</v>
      </c>
      <c r="I75" s="202">
        <v>18</v>
      </c>
    </row>
    <row r="76" spans="1:9" ht="12" customHeight="1">
      <c r="A76" s="201" t="s">
        <v>795</v>
      </c>
      <c r="B76" s="201" t="s">
        <v>796</v>
      </c>
      <c r="C76" s="201" t="s">
        <v>358</v>
      </c>
      <c r="D76" s="201" t="s">
        <v>358</v>
      </c>
      <c r="E76" s="202">
        <v>5872.65</v>
      </c>
      <c r="F76" s="202">
        <v>0</v>
      </c>
      <c r="G76" s="202">
        <v>5872.65</v>
      </c>
      <c r="H76" s="202">
        <v>0</v>
      </c>
      <c r="I76" s="202">
        <v>5872.65</v>
      </c>
    </row>
    <row r="77" spans="1:9" ht="12" customHeight="1">
      <c r="A77" s="201" t="s">
        <v>797</v>
      </c>
      <c r="B77" s="201" t="s">
        <v>798</v>
      </c>
      <c r="C77" s="201" t="s">
        <v>358</v>
      </c>
      <c r="D77" s="201" t="s">
        <v>358</v>
      </c>
      <c r="E77" s="202">
        <v>60</v>
      </c>
      <c r="F77" s="202">
        <v>0</v>
      </c>
      <c r="G77" s="202">
        <v>60</v>
      </c>
      <c r="H77" s="202">
        <v>0</v>
      </c>
      <c r="I77" s="202">
        <v>60</v>
      </c>
    </row>
    <row r="78" spans="1:9" ht="12" customHeight="1">
      <c r="A78" s="201" t="s">
        <v>799</v>
      </c>
      <c r="B78" s="201" t="s">
        <v>800</v>
      </c>
      <c r="C78" s="201" t="s">
        <v>358</v>
      </c>
      <c r="D78" s="201" t="s">
        <v>358</v>
      </c>
      <c r="E78" s="202">
        <v>378.65</v>
      </c>
      <c r="F78" s="202">
        <v>0</v>
      </c>
      <c r="G78" s="202">
        <v>378.65</v>
      </c>
      <c r="H78" s="202">
        <v>0</v>
      </c>
      <c r="I78" s="202">
        <v>378.65</v>
      </c>
    </row>
    <row r="79" spans="1:9" ht="12" customHeight="1">
      <c r="A79" s="201" t="s">
        <v>801</v>
      </c>
      <c r="B79" s="201" t="s">
        <v>802</v>
      </c>
      <c r="C79" s="201" t="s">
        <v>358</v>
      </c>
      <c r="D79" s="201" t="s">
        <v>358</v>
      </c>
      <c r="E79" s="202">
        <v>59.9</v>
      </c>
      <c r="F79" s="202">
        <v>0</v>
      </c>
      <c r="G79" s="202">
        <v>59.9</v>
      </c>
      <c r="H79" s="202">
        <v>0</v>
      </c>
      <c r="I79" s="202">
        <v>59.9</v>
      </c>
    </row>
    <row r="80" spans="1:9" ht="12" customHeight="1">
      <c r="A80" s="201" t="s">
        <v>803</v>
      </c>
      <c r="B80" s="201" t="s">
        <v>804</v>
      </c>
      <c r="C80" s="201" t="s">
        <v>358</v>
      </c>
      <c r="D80" s="201" t="s">
        <v>358</v>
      </c>
      <c r="E80" s="202">
        <v>611.81</v>
      </c>
      <c r="F80" s="202">
        <v>0</v>
      </c>
      <c r="G80" s="202">
        <v>611.81</v>
      </c>
      <c r="H80" s="202">
        <v>0</v>
      </c>
      <c r="I80" s="202">
        <v>611.81</v>
      </c>
    </row>
    <row r="81" spans="1:9" ht="15">
      <c r="A81" s="201" t="s">
        <v>805</v>
      </c>
      <c r="B81" s="201" t="s">
        <v>806</v>
      </c>
      <c r="C81" s="201" t="s">
        <v>358</v>
      </c>
      <c r="D81" s="201" t="s">
        <v>358</v>
      </c>
      <c r="E81" s="202">
        <v>1012</v>
      </c>
      <c r="F81" s="202">
        <v>0</v>
      </c>
      <c r="G81" s="202">
        <v>1012</v>
      </c>
      <c r="H81" s="202">
        <v>0</v>
      </c>
      <c r="I81" s="202">
        <v>1012</v>
      </c>
    </row>
    <row r="82" spans="1:9" ht="15">
      <c r="A82" s="201" t="s">
        <v>807</v>
      </c>
      <c r="B82" s="201" t="s">
        <v>808</v>
      </c>
      <c r="C82" s="201" t="s">
        <v>358</v>
      </c>
      <c r="D82" s="201" t="s">
        <v>358</v>
      </c>
      <c r="E82" s="202">
        <v>1172.02</v>
      </c>
      <c r="F82" s="202">
        <v>0</v>
      </c>
      <c r="G82" s="202">
        <v>1172.02</v>
      </c>
      <c r="H82" s="202">
        <v>0</v>
      </c>
      <c r="I82" s="202">
        <v>1172.02</v>
      </c>
    </row>
    <row r="83" spans="1:9" ht="15">
      <c r="A83" s="201" t="s">
        <v>809</v>
      </c>
      <c r="B83" s="201" t="s">
        <v>810</v>
      </c>
      <c r="C83" s="201" t="s">
        <v>358</v>
      </c>
      <c r="D83" s="201" t="s">
        <v>358</v>
      </c>
      <c r="E83" s="202">
        <v>27.5</v>
      </c>
      <c r="F83" s="202">
        <v>0</v>
      </c>
      <c r="G83" s="202">
        <v>27.5</v>
      </c>
      <c r="H83" s="202">
        <v>0</v>
      </c>
      <c r="I83" s="202">
        <v>27.5</v>
      </c>
    </row>
    <row r="84" spans="1:9" ht="15">
      <c r="A84" s="201" t="s">
        <v>811</v>
      </c>
      <c r="B84" s="201" t="s">
        <v>812</v>
      </c>
      <c r="C84" s="201" t="s">
        <v>358</v>
      </c>
      <c r="D84" s="201" t="s">
        <v>358</v>
      </c>
      <c r="E84" s="202">
        <v>465</v>
      </c>
      <c r="F84" s="202">
        <v>0</v>
      </c>
      <c r="G84" s="202">
        <v>465</v>
      </c>
      <c r="H84" s="202">
        <v>0</v>
      </c>
      <c r="I84" s="202">
        <v>465</v>
      </c>
    </row>
    <row r="85" spans="1:9" ht="15">
      <c r="A85" s="201" t="s">
        <v>813</v>
      </c>
      <c r="B85" s="201" t="s">
        <v>814</v>
      </c>
      <c r="C85" s="201" t="s">
        <v>358</v>
      </c>
      <c r="D85" s="201" t="s">
        <v>358</v>
      </c>
      <c r="E85" s="202">
        <v>278</v>
      </c>
      <c r="F85" s="202">
        <v>0</v>
      </c>
      <c r="G85" s="202">
        <v>278</v>
      </c>
      <c r="H85" s="202">
        <v>0</v>
      </c>
      <c r="I85" s="202">
        <v>278</v>
      </c>
    </row>
    <row r="86" spans="1:9" ht="15">
      <c r="A86" s="201" t="s">
        <v>817</v>
      </c>
      <c r="B86" s="201" t="s">
        <v>818</v>
      </c>
      <c r="C86" s="201" t="s">
        <v>358</v>
      </c>
      <c r="D86" s="201" t="s">
        <v>358</v>
      </c>
      <c r="E86" s="202">
        <v>2431.5</v>
      </c>
      <c r="F86" s="202">
        <v>0</v>
      </c>
      <c r="G86" s="202">
        <v>2431.5</v>
      </c>
      <c r="H86" s="202">
        <v>0</v>
      </c>
      <c r="I86" s="202">
        <v>2431.5</v>
      </c>
    </row>
    <row r="87" spans="1:9" ht="15">
      <c r="A87" s="201" t="s">
        <v>819</v>
      </c>
      <c r="B87" s="201" t="s">
        <v>820</v>
      </c>
      <c r="C87" s="201" t="s">
        <v>358</v>
      </c>
      <c r="D87" s="201" t="s">
        <v>358</v>
      </c>
      <c r="E87" s="202">
        <v>951.6</v>
      </c>
      <c r="F87" s="202">
        <v>0</v>
      </c>
      <c r="G87" s="202">
        <v>951.6</v>
      </c>
      <c r="H87" s="202">
        <v>0</v>
      </c>
      <c r="I87" s="202">
        <v>951.6</v>
      </c>
    </row>
    <row r="88" spans="1:9" ht="15">
      <c r="A88" s="201" t="s">
        <v>2433</v>
      </c>
      <c r="B88" s="201" t="s">
        <v>2434</v>
      </c>
      <c r="C88" s="201" t="s">
        <v>358</v>
      </c>
      <c r="D88" s="201" t="s">
        <v>358</v>
      </c>
      <c r="E88" s="202">
        <v>200</v>
      </c>
      <c r="F88" s="202">
        <v>0</v>
      </c>
      <c r="G88" s="202">
        <v>200</v>
      </c>
      <c r="H88" s="202">
        <v>0</v>
      </c>
      <c r="I88" s="202">
        <v>200</v>
      </c>
    </row>
    <row r="89" spans="1:9" ht="15">
      <c r="A89" s="201" t="s">
        <v>825</v>
      </c>
      <c r="B89" s="201" t="s">
        <v>826</v>
      </c>
      <c r="C89" s="201" t="s">
        <v>358</v>
      </c>
      <c r="D89" s="201" t="s">
        <v>358</v>
      </c>
      <c r="E89" s="202">
        <v>17670</v>
      </c>
      <c r="F89" s="202">
        <v>0</v>
      </c>
      <c r="G89" s="202">
        <v>17670</v>
      </c>
      <c r="H89" s="202">
        <v>0</v>
      </c>
      <c r="I89" s="202">
        <v>17670</v>
      </c>
    </row>
    <row r="90" spans="1:9" ht="15">
      <c r="A90" s="201" t="s">
        <v>827</v>
      </c>
      <c r="B90" s="201" t="s">
        <v>828</v>
      </c>
      <c r="C90" s="201" t="s">
        <v>358</v>
      </c>
      <c r="D90" s="201" t="s">
        <v>358</v>
      </c>
      <c r="E90" s="202">
        <v>9090</v>
      </c>
      <c r="F90" s="202">
        <v>0</v>
      </c>
      <c r="G90" s="202">
        <v>9090</v>
      </c>
      <c r="H90" s="202">
        <v>0</v>
      </c>
      <c r="I90" s="202">
        <v>9090</v>
      </c>
    </row>
    <row r="91" spans="1:9" ht="15">
      <c r="A91" s="201" t="s">
        <v>829</v>
      </c>
      <c r="B91" s="201" t="s">
        <v>830</v>
      </c>
      <c r="C91" s="201" t="s">
        <v>358</v>
      </c>
      <c r="D91" s="201" t="s">
        <v>358</v>
      </c>
      <c r="E91" s="202">
        <v>193.5</v>
      </c>
      <c r="F91" s="202">
        <v>0</v>
      </c>
      <c r="G91" s="202">
        <v>193.5</v>
      </c>
      <c r="H91" s="202">
        <v>0</v>
      </c>
      <c r="I91" s="202">
        <v>193.5</v>
      </c>
    </row>
    <row r="92" spans="1:9" ht="15">
      <c r="A92" s="201" t="s">
        <v>2435</v>
      </c>
      <c r="B92" s="201" t="s">
        <v>2436</v>
      </c>
      <c r="C92" s="201" t="s">
        <v>358</v>
      </c>
      <c r="D92" s="201" t="s">
        <v>358</v>
      </c>
      <c r="E92" s="202">
        <v>2040.85</v>
      </c>
      <c r="F92" s="202">
        <v>0</v>
      </c>
      <c r="G92" s="202">
        <v>2040.85</v>
      </c>
      <c r="H92" s="202">
        <v>0</v>
      </c>
      <c r="I92" s="202">
        <v>2040.85</v>
      </c>
    </row>
    <row r="93" spans="1:9" ht="15">
      <c r="A93" s="133"/>
      <c r="B93" s="133"/>
      <c r="C93" s="133"/>
      <c r="D93" s="133"/>
      <c r="E93" s="134"/>
      <c r="F93" s="134"/>
      <c r="G93" s="134"/>
      <c r="H93" s="134"/>
      <c r="I93" s="134"/>
    </row>
    <row r="94" spans="1:9" ht="15">
      <c r="A94" s="201" t="s">
        <v>851</v>
      </c>
      <c r="B94" s="201" t="s">
        <v>852</v>
      </c>
      <c r="C94" s="201" t="s">
        <v>358</v>
      </c>
      <c r="D94" s="201" t="s">
        <v>358</v>
      </c>
      <c r="E94" s="202">
        <v>16323.62</v>
      </c>
      <c r="F94" s="202">
        <v>0</v>
      </c>
      <c r="G94" s="202">
        <v>16323.62</v>
      </c>
      <c r="H94" s="202">
        <v>0</v>
      </c>
      <c r="I94" s="202">
        <v>16323.62</v>
      </c>
    </row>
    <row r="95" spans="1:9" ht="15">
      <c r="A95" s="201" t="s">
        <v>853</v>
      </c>
      <c r="B95" s="201" t="s">
        <v>854</v>
      </c>
      <c r="C95" s="201" t="s">
        <v>358</v>
      </c>
      <c r="D95" s="201" t="s">
        <v>358</v>
      </c>
      <c r="E95" s="202">
        <v>8161.22</v>
      </c>
      <c r="F95" s="202">
        <v>0</v>
      </c>
      <c r="G95" s="202">
        <v>8161.22</v>
      </c>
      <c r="H95" s="202">
        <v>0</v>
      </c>
      <c r="I95" s="202">
        <v>8161.22</v>
      </c>
    </row>
    <row r="96" spans="1:9" ht="15">
      <c r="A96" s="201" t="s">
        <v>855</v>
      </c>
      <c r="B96" s="201" t="s">
        <v>856</v>
      </c>
      <c r="C96" s="201" t="s">
        <v>358</v>
      </c>
      <c r="D96" s="201" t="s">
        <v>358</v>
      </c>
      <c r="E96" s="202">
        <v>196</v>
      </c>
      <c r="F96" s="202">
        <v>0</v>
      </c>
      <c r="G96" s="202">
        <v>196</v>
      </c>
      <c r="H96" s="202">
        <v>0</v>
      </c>
      <c r="I96" s="202">
        <v>196</v>
      </c>
    </row>
    <row r="98" ht="15">
      <c r="I98" s="210">
        <f>SUM(I2:I12,I14:I96)</f>
        <v>2266459.63</v>
      </c>
    </row>
    <row r="100" ht="15">
      <c r="I100" s="3">
        <f>I98+I13</f>
        <v>2258590</v>
      </c>
    </row>
    <row r="102" ht="15">
      <c r="I102" s="3">
        <f>I100+uprava!I81</f>
        <v>2700454.08</v>
      </c>
    </row>
    <row r="103" ht="15">
      <c r="I103">
        <f>SUM('z.l.30.09.'!I614:I634)</f>
        <v>-166662.57</v>
      </c>
    </row>
    <row r="104" ht="15">
      <c r="I104" s="3">
        <f>SUM(I102:I103)</f>
        <v>2533791.5100000002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77"/>
  <sheetViews>
    <sheetView zoomScalePageLayoutView="0" workbookViewId="0" topLeftCell="A58">
      <selection activeCell="D75" sqref="D75"/>
    </sheetView>
  </sheetViews>
  <sheetFormatPr defaultColWidth="9.140625" defaultRowHeight="15"/>
  <cols>
    <col min="2" max="2" width="41.28125" style="0" customWidth="1"/>
    <col min="9" max="9" width="12.7109375" style="0" customWidth="1"/>
  </cols>
  <sheetData>
    <row r="1" spans="1:9" ht="12" customHeight="1">
      <c r="A1" s="203" t="s">
        <v>348</v>
      </c>
      <c r="B1" s="203" t="s">
        <v>349</v>
      </c>
      <c r="C1" s="203" t="s">
        <v>350</v>
      </c>
      <c r="D1" s="203" t="s">
        <v>351</v>
      </c>
      <c r="E1" s="203" t="s">
        <v>352</v>
      </c>
      <c r="F1" s="203" t="s">
        <v>353</v>
      </c>
      <c r="G1" s="203" t="s">
        <v>354</v>
      </c>
      <c r="H1" s="203" t="s">
        <v>355</v>
      </c>
      <c r="I1" s="203" t="s">
        <v>356</v>
      </c>
    </row>
    <row r="2" spans="1:9" ht="12" customHeight="1">
      <c r="A2" s="204" t="s">
        <v>648</v>
      </c>
      <c r="B2" s="204" t="s">
        <v>649</v>
      </c>
      <c r="C2" s="204" t="s">
        <v>358</v>
      </c>
      <c r="D2" s="204" t="s">
        <v>358</v>
      </c>
      <c r="E2" s="205">
        <v>691.2</v>
      </c>
      <c r="F2" s="205">
        <v>0</v>
      </c>
      <c r="G2" s="205">
        <v>691.2</v>
      </c>
      <c r="H2" s="205">
        <v>0</v>
      </c>
      <c r="I2" s="205">
        <v>691.2</v>
      </c>
    </row>
    <row r="3" spans="1:9" ht="12" customHeight="1">
      <c r="A3" s="204" t="s">
        <v>650</v>
      </c>
      <c r="B3" s="204" t="s">
        <v>651</v>
      </c>
      <c r="C3" s="204" t="s">
        <v>358</v>
      </c>
      <c r="D3" s="204" t="s">
        <v>358</v>
      </c>
      <c r="E3" s="205">
        <v>993.7</v>
      </c>
      <c r="F3" s="205">
        <v>0</v>
      </c>
      <c r="G3" s="205">
        <v>993.7</v>
      </c>
      <c r="H3" s="205">
        <v>0</v>
      </c>
      <c r="I3" s="205">
        <v>993.7</v>
      </c>
    </row>
    <row r="4" spans="1:9" ht="12" customHeight="1">
      <c r="A4" s="204" t="s">
        <v>2417</v>
      </c>
      <c r="B4" s="204" t="s">
        <v>2418</v>
      </c>
      <c r="C4" s="204" t="s">
        <v>358</v>
      </c>
      <c r="D4" s="204" t="s">
        <v>358</v>
      </c>
      <c r="E4" s="205">
        <v>62.81</v>
      </c>
      <c r="F4" s="205">
        <v>0</v>
      </c>
      <c r="G4" s="205">
        <v>62.81</v>
      </c>
      <c r="H4" s="205">
        <v>0</v>
      </c>
      <c r="I4" s="205">
        <v>62.81</v>
      </c>
    </row>
    <row r="5" spans="1:9" ht="12" customHeight="1">
      <c r="A5" s="204" t="s">
        <v>654</v>
      </c>
      <c r="B5" s="204" t="s">
        <v>655</v>
      </c>
      <c r="C5" s="204" t="s">
        <v>358</v>
      </c>
      <c r="D5" s="204" t="s">
        <v>358</v>
      </c>
      <c r="E5" s="205">
        <v>1043.48</v>
      </c>
      <c r="F5" s="205">
        <v>0</v>
      </c>
      <c r="G5" s="205">
        <v>1043.48</v>
      </c>
      <c r="H5" s="205">
        <v>0</v>
      </c>
      <c r="I5" s="205">
        <v>1043.48</v>
      </c>
    </row>
    <row r="6" spans="1:9" ht="12" customHeight="1">
      <c r="A6" s="204" t="s">
        <v>656</v>
      </c>
      <c r="B6" s="204" t="s">
        <v>657</v>
      </c>
      <c r="C6" s="204" t="s">
        <v>358</v>
      </c>
      <c r="D6" s="204" t="s">
        <v>358</v>
      </c>
      <c r="E6" s="205">
        <v>508.44</v>
      </c>
      <c r="F6" s="205">
        <v>0</v>
      </c>
      <c r="G6" s="205">
        <v>508.44</v>
      </c>
      <c r="H6" s="205">
        <v>0</v>
      </c>
      <c r="I6" s="205">
        <v>508.44</v>
      </c>
    </row>
    <row r="7" spans="1:9" ht="12" customHeight="1">
      <c r="A7" s="204" t="s">
        <v>658</v>
      </c>
      <c r="B7" s="204" t="s">
        <v>659</v>
      </c>
      <c r="C7" s="204" t="s">
        <v>358</v>
      </c>
      <c r="D7" s="204" t="s">
        <v>358</v>
      </c>
      <c r="E7" s="205">
        <v>3451.4</v>
      </c>
      <c r="F7" s="205">
        <v>0</v>
      </c>
      <c r="G7" s="205">
        <v>3451.4</v>
      </c>
      <c r="H7" s="205">
        <v>0</v>
      </c>
      <c r="I7" s="205">
        <v>3451.4</v>
      </c>
    </row>
    <row r="8" spans="1:9" ht="12" customHeight="1">
      <c r="A8" s="204" t="s">
        <v>660</v>
      </c>
      <c r="B8" s="204" t="s">
        <v>661</v>
      </c>
      <c r="C8" s="204" t="s">
        <v>358</v>
      </c>
      <c r="D8" s="204" t="s">
        <v>358</v>
      </c>
      <c r="E8" s="205">
        <v>28.23</v>
      </c>
      <c r="F8" s="205">
        <v>0</v>
      </c>
      <c r="G8" s="205">
        <v>28.23</v>
      </c>
      <c r="H8" s="205">
        <v>0</v>
      </c>
      <c r="I8" s="205">
        <v>28.23</v>
      </c>
    </row>
    <row r="9" spans="1:9" ht="12" customHeight="1">
      <c r="A9" s="204" t="s">
        <v>664</v>
      </c>
      <c r="B9" s="204" t="s">
        <v>665</v>
      </c>
      <c r="C9" s="204" t="s">
        <v>358</v>
      </c>
      <c r="D9" s="204" t="s">
        <v>358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</row>
    <row r="10" spans="1:9" ht="12" customHeight="1">
      <c r="A10" s="204" t="s">
        <v>666</v>
      </c>
      <c r="B10" s="204" t="s">
        <v>667</v>
      </c>
      <c r="C10" s="204" t="s">
        <v>358</v>
      </c>
      <c r="D10" s="204" t="s">
        <v>358</v>
      </c>
      <c r="E10" s="205">
        <v>29068.6</v>
      </c>
      <c r="F10" s="205">
        <v>0</v>
      </c>
      <c r="G10" s="205">
        <v>29068.6</v>
      </c>
      <c r="H10" s="205">
        <v>0</v>
      </c>
      <c r="I10" s="205">
        <v>29068.6</v>
      </c>
    </row>
    <row r="11" spans="1:9" ht="12" customHeight="1">
      <c r="A11" s="204" t="s">
        <v>668</v>
      </c>
      <c r="B11" s="204" t="s">
        <v>669</v>
      </c>
      <c r="C11" s="204" t="s">
        <v>358</v>
      </c>
      <c r="D11" s="204" t="s">
        <v>358</v>
      </c>
      <c r="E11" s="205">
        <v>777.15</v>
      </c>
      <c r="F11" s="205">
        <v>0</v>
      </c>
      <c r="G11" s="205">
        <v>777.15</v>
      </c>
      <c r="H11" s="205">
        <v>0</v>
      </c>
      <c r="I11" s="205">
        <v>777.15</v>
      </c>
    </row>
    <row r="12" spans="1:9" ht="12" customHeight="1">
      <c r="A12" s="204" t="s">
        <v>670</v>
      </c>
      <c r="B12" s="204" t="s">
        <v>671</v>
      </c>
      <c r="C12" s="204" t="s">
        <v>358</v>
      </c>
      <c r="D12" s="204" t="s">
        <v>358</v>
      </c>
      <c r="E12" s="205">
        <v>266.16</v>
      </c>
      <c r="F12" s="205">
        <v>0</v>
      </c>
      <c r="G12" s="205">
        <v>266.16</v>
      </c>
      <c r="H12" s="205">
        <v>0</v>
      </c>
      <c r="I12" s="205">
        <v>266.16</v>
      </c>
    </row>
    <row r="13" spans="1:9" ht="12" customHeight="1">
      <c r="A13" s="204" t="s">
        <v>672</v>
      </c>
      <c r="B13" s="204" t="s">
        <v>673</v>
      </c>
      <c r="C13" s="204" t="s">
        <v>358</v>
      </c>
      <c r="D13" s="204" t="s">
        <v>358</v>
      </c>
      <c r="E13" s="205">
        <v>45.89</v>
      </c>
      <c r="F13" s="205">
        <v>0</v>
      </c>
      <c r="G13" s="205">
        <v>45.89</v>
      </c>
      <c r="H13" s="205">
        <v>0</v>
      </c>
      <c r="I13" s="205">
        <v>45.89</v>
      </c>
    </row>
    <row r="14" spans="1:9" ht="12" customHeight="1">
      <c r="A14" s="204" t="s">
        <v>680</v>
      </c>
      <c r="B14" s="204" t="s">
        <v>681</v>
      </c>
      <c r="C14" s="204" t="s">
        <v>358</v>
      </c>
      <c r="D14" s="204" t="s">
        <v>358</v>
      </c>
      <c r="E14" s="205">
        <v>13926.6</v>
      </c>
      <c r="F14" s="205">
        <v>0</v>
      </c>
      <c r="G14" s="205">
        <v>13926.6</v>
      </c>
      <c r="H14" s="205">
        <v>0</v>
      </c>
      <c r="I14" s="205">
        <v>13926.6</v>
      </c>
    </row>
    <row r="15" spans="1:9" ht="12" customHeight="1">
      <c r="A15" s="204" t="s">
        <v>684</v>
      </c>
      <c r="B15" s="204" t="s">
        <v>685</v>
      </c>
      <c r="C15" s="204" t="s">
        <v>358</v>
      </c>
      <c r="D15" s="204" t="s">
        <v>358</v>
      </c>
      <c r="E15" s="205">
        <v>8839.42</v>
      </c>
      <c r="F15" s="205">
        <v>0</v>
      </c>
      <c r="G15" s="205">
        <v>8839.42</v>
      </c>
      <c r="H15" s="205">
        <v>0</v>
      </c>
      <c r="I15" s="205">
        <v>8839.42</v>
      </c>
    </row>
    <row r="16" spans="1:9" ht="12" customHeight="1">
      <c r="A16" s="204" t="s">
        <v>686</v>
      </c>
      <c r="B16" s="204" t="s">
        <v>687</v>
      </c>
      <c r="C16" s="204" t="s">
        <v>358</v>
      </c>
      <c r="D16" s="204" t="s">
        <v>358</v>
      </c>
      <c r="E16" s="205">
        <v>2801.04</v>
      </c>
      <c r="F16" s="205">
        <v>0</v>
      </c>
      <c r="G16" s="205">
        <v>2801.04</v>
      </c>
      <c r="H16" s="205">
        <v>0</v>
      </c>
      <c r="I16" s="205">
        <v>2801.04</v>
      </c>
    </row>
    <row r="17" spans="1:9" ht="12" customHeight="1">
      <c r="A17" s="204" t="s">
        <v>692</v>
      </c>
      <c r="B17" s="204" t="s">
        <v>693</v>
      </c>
      <c r="C17" s="204" t="s">
        <v>358</v>
      </c>
      <c r="D17" s="204" t="s">
        <v>358</v>
      </c>
      <c r="E17" s="205">
        <v>735.74</v>
      </c>
      <c r="F17" s="205">
        <v>0</v>
      </c>
      <c r="G17" s="205">
        <v>735.74</v>
      </c>
      <c r="H17" s="205">
        <v>0</v>
      </c>
      <c r="I17" s="205">
        <v>735.74</v>
      </c>
    </row>
    <row r="18" spans="1:9" ht="12" customHeight="1">
      <c r="A18" s="204" t="s">
        <v>694</v>
      </c>
      <c r="B18" s="204" t="s">
        <v>695</v>
      </c>
      <c r="C18" s="204" t="s">
        <v>358</v>
      </c>
      <c r="D18" s="204" t="s">
        <v>358</v>
      </c>
      <c r="E18" s="205">
        <v>87</v>
      </c>
      <c r="F18" s="205">
        <v>0</v>
      </c>
      <c r="G18" s="205">
        <v>87</v>
      </c>
      <c r="H18" s="205">
        <v>0</v>
      </c>
      <c r="I18" s="205">
        <v>87</v>
      </c>
    </row>
    <row r="19" spans="1:9" ht="12" customHeight="1">
      <c r="A19" s="204" t="s">
        <v>2516</v>
      </c>
      <c r="B19" s="204" t="s">
        <v>2517</v>
      </c>
      <c r="C19" s="204" t="s">
        <v>358</v>
      </c>
      <c r="D19" s="204" t="s">
        <v>358</v>
      </c>
      <c r="E19" s="205">
        <v>5.93</v>
      </c>
      <c r="F19" s="205">
        <v>0</v>
      </c>
      <c r="G19" s="205">
        <v>5.93</v>
      </c>
      <c r="H19" s="205">
        <v>0</v>
      </c>
      <c r="I19" s="205">
        <v>5.93</v>
      </c>
    </row>
    <row r="20" spans="1:9" ht="12" customHeight="1">
      <c r="A20" s="204" t="s">
        <v>696</v>
      </c>
      <c r="B20" s="204" t="s">
        <v>697</v>
      </c>
      <c r="C20" s="204" t="s">
        <v>358</v>
      </c>
      <c r="D20" s="204" t="s">
        <v>358</v>
      </c>
      <c r="E20" s="205">
        <v>787.08</v>
      </c>
      <c r="F20" s="205">
        <v>0</v>
      </c>
      <c r="G20" s="205">
        <v>787.08</v>
      </c>
      <c r="H20" s="205">
        <v>0</v>
      </c>
      <c r="I20" s="205">
        <v>787.08</v>
      </c>
    </row>
    <row r="21" spans="1:9" ht="12" customHeight="1">
      <c r="A21" s="204" t="s">
        <v>1678</v>
      </c>
      <c r="B21" s="204" t="s">
        <v>1679</v>
      </c>
      <c r="C21" s="204" t="s">
        <v>358</v>
      </c>
      <c r="D21" s="204" t="s">
        <v>358</v>
      </c>
      <c r="E21" s="205">
        <v>974.93</v>
      </c>
      <c r="F21" s="205">
        <v>0</v>
      </c>
      <c r="G21" s="205">
        <v>974.93</v>
      </c>
      <c r="H21" s="205">
        <v>0</v>
      </c>
      <c r="I21" s="205">
        <v>974.93</v>
      </c>
    </row>
    <row r="22" spans="1:9" ht="12" customHeight="1">
      <c r="A22" s="204" t="s">
        <v>698</v>
      </c>
      <c r="B22" s="204" t="s">
        <v>699</v>
      </c>
      <c r="C22" s="204" t="s">
        <v>358</v>
      </c>
      <c r="D22" s="204" t="s">
        <v>358</v>
      </c>
      <c r="E22" s="205">
        <v>548.18</v>
      </c>
      <c r="F22" s="205">
        <v>0</v>
      </c>
      <c r="G22" s="205">
        <v>548.18</v>
      </c>
      <c r="H22" s="205">
        <v>0</v>
      </c>
      <c r="I22" s="205">
        <v>548.18</v>
      </c>
    </row>
    <row r="23" spans="1:9" ht="12" customHeight="1">
      <c r="A23" s="204" t="s">
        <v>700</v>
      </c>
      <c r="B23" s="204" t="s">
        <v>701</v>
      </c>
      <c r="C23" s="204" t="s">
        <v>358</v>
      </c>
      <c r="D23" s="204" t="s">
        <v>358</v>
      </c>
      <c r="E23" s="205">
        <v>364.5</v>
      </c>
      <c r="F23" s="205">
        <v>0</v>
      </c>
      <c r="G23" s="205">
        <v>364.5</v>
      </c>
      <c r="H23" s="205">
        <v>0</v>
      </c>
      <c r="I23" s="205">
        <v>364.5</v>
      </c>
    </row>
    <row r="24" spans="1:9" ht="12" customHeight="1">
      <c r="A24" s="204" t="s">
        <v>2421</v>
      </c>
      <c r="B24" s="204" t="s">
        <v>2422</v>
      </c>
      <c r="C24" s="204" t="s">
        <v>358</v>
      </c>
      <c r="D24" s="204" t="s">
        <v>358</v>
      </c>
      <c r="E24" s="205">
        <v>20</v>
      </c>
      <c r="F24" s="205">
        <v>0</v>
      </c>
      <c r="G24" s="205">
        <v>20</v>
      </c>
      <c r="H24" s="205">
        <v>0</v>
      </c>
      <c r="I24" s="205">
        <v>20</v>
      </c>
    </row>
    <row r="25" spans="1:9" ht="12" customHeight="1">
      <c r="A25" s="204" t="s">
        <v>710</v>
      </c>
      <c r="B25" s="204" t="s">
        <v>711</v>
      </c>
      <c r="C25" s="204" t="s">
        <v>358</v>
      </c>
      <c r="D25" s="204" t="s">
        <v>358</v>
      </c>
      <c r="E25" s="205">
        <v>71.4</v>
      </c>
      <c r="F25" s="205">
        <v>0</v>
      </c>
      <c r="G25" s="205">
        <v>71.4</v>
      </c>
      <c r="H25" s="205">
        <v>0</v>
      </c>
      <c r="I25" s="205">
        <v>71.4</v>
      </c>
    </row>
    <row r="26" spans="1:9" ht="12" customHeight="1">
      <c r="A26" s="204" t="s">
        <v>714</v>
      </c>
      <c r="B26" s="204" t="s">
        <v>715</v>
      </c>
      <c r="C26" s="204" t="s">
        <v>358</v>
      </c>
      <c r="D26" s="204" t="s">
        <v>358</v>
      </c>
      <c r="E26" s="205">
        <v>846.21</v>
      </c>
      <c r="F26" s="205">
        <v>0</v>
      </c>
      <c r="G26" s="205">
        <v>846.21</v>
      </c>
      <c r="H26" s="205">
        <v>0</v>
      </c>
      <c r="I26" s="205">
        <v>846.21</v>
      </c>
    </row>
    <row r="27" spans="1:9" ht="12" customHeight="1">
      <c r="A27" s="204" t="s">
        <v>718</v>
      </c>
      <c r="B27" s="204" t="s">
        <v>719</v>
      </c>
      <c r="C27" s="204" t="s">
        <v>358</v>
      </c>
      <c r="D27" s="204" t="s">
        <v>358</v>
      </c>
      <c r="E27" s="205">
        <v>1372.89</v>
      </c>
      <c r="F27" s="205">
        <v>0</v>
      </c>
      <c r="G27" s="205">
        <v>1372.89</v>
      </c>
      <c r="H27" s="205">
        <v>0</v>
      </c>
      <c r="I27" s="205">
        <v>1372.89</v>
      </c>
    </row>
    <row r="28" spans="1:9" ht="12" customHeight="1">
      <c r="A28" s="204" t="s">
        <v>720</v>
      </c>
      <c r="B28" s="204" t="s">
        <v>721</v>
      </c>
      <c r="C28" s="204" t="s">
        <v>358</v>
      </c>
      <c r="D28" s="204" t="s">
        <v>358</v>
      </c>
      <c r="E28" s="205">
        <v>946.35</v>
      </c>
      <c r="F28" s="205">
        <v>0</v>
      </c>
      <c r="G28" s="205">
        <v>946.35</v>
      </c>
      <c r="H28" s="205">
        <v>0</v>
      </c>
      <c r="I28" s="205">
        <v>946.35</v>
      </c>
    </row>
    <row r="29" spans="1:9" ht="12" customHeight="1">
      <c r="A29" s="204" t="s">
        <v>722</v>
      </c>
      <c r="B29" s="204" t="s">
        <v>723</v>
      </c>
      <c r="C29" s="204" t="s">
        <v>358</v>
      </c>
      <c r="D29" s="204" t="s">
        <v>358</v>
      </c>
      <c r="E29" s="205">
        <v>2320.77</v>
      </c>
      <c r="F29" s="205">
        <v>0</v>
      </c>
      <c r="G29" s="205">
        <v>2320.77</v>
      </c>
      <c r="H29" s="205">
        <v>0</v>
      </c>
      <c r="I29" s="205">
        <v>2320.77</v>
      </c>
    </row>
    <row r="30" spans="1:9" ht="12" customHeight="1">
      <c r="A30" s="204" t="s">
        <v>724</v>
      </c>
      <c r="B30" s="204" t="s">
        <v>725</v>
      </c>
      <c r="C30" s="204" t="s">
        <v>358</v>
      </c>
      <c r="D30" s="204" t="s">
        <v>358</v>
      </c>
      <c r="E30" s="205">
        <v>729.54</v>
      </c>
      <c r="F30" s="205">
        <v>0</v>
      </c>
      <c r="G30" s="205">
        <v>729.54</v>
      </c>
      <c r="H30" s="205">
        <v>0</v>
      </c>
      <c r="I30" s="205">
        <v>729.54</v>
      </c>
    </row>
    <row r="31" spans="1:9" ht="12" customHeight="1">
      <c r="A31" s="204" t="s">
        <v>726</v>
      </c>
      <c r="B31" s="204" t="s">
        <v>727</v>
      </c>
      <c r="C31" s="204" t="s">
        <v>358</v>
      </c>
      <c r="D31" s="204" t="s">
        <v>358</v>
      </c>
      <c r="E31" s="205">
        <v>705.85</v>
      </c>
      <c r="F31" s="205">
        <v>0</v>
      </c>
      <c r="G31" s="205">
        <v>705.85</v>
      </c>
      <c r="H31" s="205">
        <v>0</v>
      </c>
      <c r="I31" s="205">
        <v>705.85</v>
      </c>
    </row>
    <row r="32" spans="1:9" ht="12" customHeight="1">
      <c r="A32" s="204" t="s">
        <v>728</v>
      </c>
      <c r="B32" s="204" t="s">
        <v>729</v>
      </c>
      <c r="C32" s="204" t="s">
        <v>358</v>
      </c>
      <c r="D32" s="204" t="s">
        <v>358</v>
      </c>
      <c r="E32" s="205">
        <v>1052.94</v>
      </c>
      <c r="F32" s="205">
        <v>0</v>
      </c>
      <c r="G32" s="205">
        <v>1052.94</v>
      </c>
      <c r="H32" s="205">
        <v>0</v>
      </c>
      <c r="I32" s="205">
        <v>1052.94</v>
      </c>
    </row>
    <row r="33" spans="1:9" ht="12" customHeight="1">
      <c r="A33" s="204" t="s">
        <v>732</v>
      </c>
      <c r="B33" s="204" t="s">
        <v>733</v>
      </c>
      <c r="C33" s="204" t="s">
        <v>358</v>
      </c>
      <c r="D33" s="204" t="s">
        <v>358</v>
      </c>
      <c r="E33" s="205">
        <v>18.45</v>
      </c>
      <c r="F33" s="205">
        <v>0</v>
      </c>
      <c r="G33" s="205">
        <v>18.45</v>
      </c>
      <c r="H33" s="205">
        <v>0</v>
      </c>
      <c r="I33" s="205">
        <v>18.45</v>
      </c>
    </row>
    <row r="34" spans="1:9" ht="12" customHeight="1">
      <c r="A34" s="204" t="s">
        <v>734</v>
      </c>
      <c r="B34" s="204" t="s">
        <v>735</v>
      </c>
      <c r="C34" s="204" t="s">
        <v>358</v>
      </c>
      <c r="D34" s="204" t="s">
        <v>358</v>
      </c>
      <c r="E34" s="205">
        <v>2502.77</v>
      </c>
      <c r="F34" s="205">
        <v>0</v>
      </c>
      <c r="G34" s="205">
        <v>2502.77</v>
      </c>
      <c r="H34" s="205">
        <v>0</v>
      </c>
      <c r="I34" s="205">
        <v>2502.77</v>
      </c>
    </row>
    <row r="35" spans="1:9" ht="12" customHeight="1">
      <c r="A35" s="204" t="s">
        <v>736</v>
      </c>
      <c r="B35" s="204" t="s">
        <v>737</v>
      </c>
      <c r="C35" s="204" t="s">
        <v>358</v>
      </c>
      <c r="D35" s="204" t="s">
        <v>358</v>
      </c>
      <c r="E35" s="205">
        <v>91.47</v>
      </c>
      <c r="F35" s="205">
        <v>0</v>
      </c>
      <c r="G35" s="205">
        <v>91.47</v>
      </c>
      <c r="H35" s="205">
        <v>0</v>
      </c>
      <c r="I35" s="205">
        <v>91.47</v>
      </c>
    </row>
    <row r="36" spans="1:9" ht="12" customHeight="1">
      <c r="A36" s="204" t="s">
        <v>738</v>
      </c>
      <c r="B36" s="204" t="s">
        <v>739</v>
      </c>
      <c r="C36" s="204" t="s">
        <v>358</v>
      </c>
      <c r="D36" s="204" t="s">
        <v>358</v>
      </c>
      <c r="E36" s="205">
        <v>2591.02</v>
      </c>
      <c r="F36" s="205">
        <v>0</v>
      </c>
      <c r="G36" s="205">
        <v>2591.02</v>
      </c>
      <c r="H36" s="205">
        <v>0</v>
      </c>
      <c r="I36" s="205">
        <v>2591.02</v>
      </c>
    </row>
    <row r="37" spans="1:9" ht="12" customHeight="1">
      <c r="A37" s="204" t="s">
        <v>2425</v>
      </c>
      <c r="B37" s="204" t="s">
        <v>2426</v>
      </c>
      <c r="C37" s="204" t="s">
        <v>358</v>
      </c>
      <c r="D37" s="204" t="s">
        <v>358</v>
      </c>
      <c r="E37" s="205">
        <v>200</v>
      </c>
      <c r="F37" s="205">
        <v>0</v>
      </c>
      <c r="G37" s="205">
        <v>200</v>
      </c>
      <c r="H37" s="205">
        <v>0</v>
      </c>
      <c r="I37" s="205">
        <v>200</v>
      </c>
    </row>
    <row r="38" spans="1:9" ht="12" customHeight="1">
      <c r="A38" s="204" t="s">
        <v>740</v>
      </c>
      <c r="B38" s="204" t="s">
        <v>741</v>
      </c>
      <c r="C38" s="204" t="s">
        <v>358</v>
      </c>
      <c r="D38" s="204" t="s">
        <v>358</v>
      </c>
      <c r="E38" s="205">
        <v>1838.5</v>
      </c>
      <c r="F38" s="205">
        <v>0</v>
      </c>
      <c r="G38" s="205">
        <v>1838.5</v>
      </c>
      <c r="H38" s="205">
        <v>0</v>
      </c>
      <c r="I38" s="205">
        <v>1838.5</v>
      </c>
    </row>
    <row r="39" spans="1:9" ht="12" customHeight="1">
      <c r="A39" s="204" t="s">
        <v>1125</v>
      </c>
      <c r="B39" s="204" t="s">
        <v>1126</v>
      </c>
      <c r="C39" s="204" t="s">
        <v>358</v>
      </c>
      <c r="D39" s="204" t="s">
        <v>358</v>
      </c>
      <c r="E39" s="205">
        <v>53.03</v>
      </c>
      <c r="F39" s="205">
        <v>0</v>
      </c>
      <c r="G39" s="205">
        <v>53.03</v>
      </c>
      <c r="H39" s="205">
        <v>0</v>
      </c>
      <c r="I39" s="205">
        <v>53.03</v>
      </c>
    </row>
    <row r="40" spans="1:9" ht="12" customHeight="1">
      <c r="A40" s="204" t="s">
        <v>2427</v>
      </c>
      <c r="B40" s="204" t="s">
        <v>2428</v>
      </c>
      <c r="C40" s="204" t="s">
        <v>358</v>
      </c>
      <c r="D40" s="204" t="s">
        <v>358</v>
      </c>
      <c r="E40" s="205">
        <v>120.58</v>
      </c>
      <c r="F40" s="205">
        <v>0</v>
      </c>
      <c r="G40" s="205">
        <v>120.58</v>
      </c>
      <c r="H40" s="205">
        <v>0</v>
      </c>
      <c r="I40" s="205">
        <v>120.58</v>
      </c>
    </row>
    <row r="41" spans="1:9" ht="12" customHeight="1">
      <c r="A41" s="204" t="s">
        <v>744</v>
      </c>
      <c r="B41" s="204" t="s">
        <v>745</v>
      </c>
      <c r="C41" s="204" t="s">
        <v>358</v>
      </c>
      <c r="D41" s="204" t="s">
        <v>358</v>
      </c>
      <c r="E41" s="205">
        <v>86.62</v>
      </c>
      <c r="F41" s="205">
        <v>0</v>
      </c>
      <c r="G41" s="205">
        <v>86.62</v>
      </c>
      <c r="H41" s="205">
        <v>0</v>
      </c>
      <c r="I41" s="205">
        <v>86.62</v>
      </c>
    </row>
    <row r="42" spans="1:9" ht="12" customHeight="1">
      <c r="A42" s="204" t="s">
        <v>746</v>
      </c>
      <c r="B42" s="204" t="s">
        <v>747</v>
      </c>
      <c r="C42" s="204" t="s">
        <v>358</v>
      </c>
      <c r="D42" s="204" t="s">
        <v>358</v>
      </c>
      <c r="E42" s="205">
        <v>329.12</v>
      </c>
      <c r="F42" s="205">
        <v>0</v>
      </c>
      <c r="G42" s="205">
        <v>329.12</v>
      </c>
      <c r="H42" s="205">
        <v>0</v>
      </c>
      <c r="I42" s="205">
        <v>329.12</v>
      </c>
    </row>
    <row r="43" spans="1:9" ht="12" customHeight="1">
      <c r="A43" s="204" t="s">
        <v>750</v>
      </c>
      <c r="B43" s="204" t="s">
        <v>751</v>
      </c>
      <c r="C43" s="204" t="s">
        <v>358</v>
      </c>
      <c r="D43" s="204" t="s">
        <v>358</v>
      </c>
      <c r="E43" s="205">
        <v>208.02</v>
      </c>
      <c r="F43" s="205">
        <v>0</v>
      </c>
      <c r="G43" s="205">
        <v>208.02</v>
      </c>
      <c r="H43" s="205">
        <v>0</v>
      </c>
      <c r="I43" s="205">
        <v>208.02</v>
      </c>
    </row>
    <row r="44" spans="1:9" ht="12" customHeight="1">
      <c r="A44" s="204" t="s">
        <v>754</v>
      </c>
      <c r="B44" s="204" t="s">
        <v>1096</v>
      </c>
      <c r="C44" s="204" t="s">
        <v>358</v>
      </c>
      <c r="D44" s="204" t="s">
        <v>358</v>
      </c>
      <c r="E44" s="205">
        <v>145.47</v>
      </c>
      <c r="F44" s="205">
        <v>0</v>
      </c>
      <c r="G44" s="205">
        <v>145.47</v>
      </c>
      <c r="H44" s="205">
        <v>0</v>
      </c>
      <c r="I44" s="205">
        <v>145.47</v>
      </c>
    </row>
    <row r="45" spans="1:9" ht="12" customHeight="1">
      <c r="A45" s="204" t="s">
        <v>755</v>
      </c>
      <c r="B45" s="204" t="s">
        <v>756</v>
      </c>
      <c r="C45" s="204" t="s">
        <v>358</v>
      </c>
      <c r="D45" s="204" t="s">
        <v>358</v>
      </c>
      <c r="E45" s="205">
        <v>942.6</v>
      </c>
      <c r="F45" s="205">
        <v>0</v>
      </c>
      <c r="G45" s="205">
        <v>942.6</v>
      </c>
      <c r="H45" s="205">
        <v>0</v>
      </c>
      <c r="I45" s="205">
        <v>942.6</v>
      </c>
    </row>
    <row r="46" spans="1:9" ht="12" customHeight="1">
      <c r="A46" s="204" t="s">
        <v>757</v>
      </c>
      <c r="B46" s="204" t="s">
        <v>758</v>
      </c>
      <c r="C46" s="204" t="s">
        <v>358</v>
      </c>
      <c r="D46" s="204" t="s">
        <v>358</v>
      </c>
      <c r="E46" s="205">
        <v>1004.04</v>
      </c>
      <c r="F46" s="205">
        <v>0</v>
      </c>
      <c r="G46" s="205">
        <v>1004.04</v>
      </c>
      <c r="H46" s="205">
        <v>0</v>
      </c>
      <c r="I46" s="205">
        <v>1004.04</v>
      </c>
    </row>
    <row r="47" spans="1:9" ht="12" customHeight="1">
      <c r="A47" s="204" t="s">
        <v>759</v>
      </c>
      <c r="B47" s="204" t="s">
        <v>760</v>
      </c>
      <c r="C47" s="204" t="s">
        <v>358</v>
      </c>
      <c r="D47" s="204" t="s">
        <v>358</v>
      </c>
      <c r="E47" s="205">
        <v>183.34</v>
      </c>
      <c r="F47" s="205">
        <v>0</v>
      </c>
      <c r="G47" s="205">
        <v>183.34</v>
      </c>
      <c r="H47" s="205">
        <v>0</v>
      </c>
      <c r="I47" s="205">
        <v>183.34</v>
      </c>
    </row>
    <row r="48" spans="1:9" ht="12" customHeight="1">
      <c r="A48" s="204" t="s">
        <v>761</v>
      </c>
      <c r="B48" s="204" t="s">
        <v>762</v>
      </c>
      <c r="C48" s="204" t="s">
        <v>358</v>
      </c>
      <c r="D48" s="204" t="s">
        <v>358</v>
      </c>
      <c r="E48" s="205">
        <v>0.14</v>
      </c>
      <c r="F48" s="205">
        <v>0</v>
      </c>
      <c r="G48" s="205">
        <v>0.14</v>
      </c>
      <c r="H48" s="205">
        <v>0</v>
      </c>
      <c r="I48" s="205">
        <v>0.14</v>
      </c>
    </row>
    <row r="49" spans="1:9" ht="12" customHeight="1">
      <c r="A49" s="204" t="s">
        <v>763</v>
      </c>
      <c r="B49" s="204" t="s">
        <v>764</v>
      </c>
      <c r="C49" s="204" t="s">
        <v>358</v>
      </c>
      <c r="D49" s="204" t="s">
        <v>358</v>
      </c>
      <c r="E49" s="205">
        <v>4973.4</v>
      </c>
      <c r="F49" s="205">
        <v>0</v>
      </c>
      <c r="G49" s="205">
        <v>4973.4</v>
      </c>
      <c r="H49" s="205">
        <v>0</v>
      </c>
      <c r="I49" s="205">
        <v>4973.4</v>
      </c>
    </row>
    <row r="50" spans="1:9" ht="12" customHeight="1">
      <c r="A50" s="204" t="s">
        <v>765</v>
      </c>
      <c r="B50" s="204" t="s">
        <v>766</v>
      </c>
      <c r="C50" s="204" t="s">
        <v>358</v>
      </c>
      <c r="D50" s="204" t="s">
        <v>358</v>
      </c>
      <c r="E50" s="205">
        <v>22.35</v>
      </c>
      <c r="F50" s="205">
        <v>0</v>
      </c>
      <c r="G50" s="205">
        <v>22.35</v>
      </c>
      <c r="H50" s="205">
        <v>0</v>
      </c>
      <c r="I50" s="205">
        <v>22.35</v>
      </c>
    </row>
    <row r="51" spans="1:9" ht="12" customHeight="1">
      <c r="A51" s="204" t="s">
        <v>767</v>
      </c>
      <c r="B51" s="204" t="s">
        <v>768</v>
      </c>
      <c r="C51" s="204" t="s">
        <v>358</v>
      </c>
      <c r="D51" s="204" t="s">
        <v>358</v>
      </c>
      <c r="E51" s="205">
        <v>28.17</v>
      </c>
      <c r="F51" s="205">
        <v>0</v>
      </c>
      <c r="G51" s="205">
        <v>28.17</v>
      </c>
      <c r="H51" s="205">
        <v>0</v>
      </c>
      <c r="I51" s="205">
        <v>28.17</v>
      </c>
    </row>
    <row r="52" spans="1:9" ht="12" customHeight="1">
      <c r="A52" s="204" t="s">
        <v>769</v>
      </c>
      <c r="B52" s="204" t="s">
        <v>770</v>
      </c>
      <c r="C52" s="204" t="s">
        <v>358</v>
      </c>
      <c r="D52" s="204" t="s">
        <v>358</v>
      </c>
      <c r="E52" s="205">
        <v>51.84</v>
      </c>
      <c r="F52" s="205">
        <v>0</v>
      </c>
      <c r="G52" s="205">
        <v>51.84</v>
      </c>
      <c r="H52" s="205">
        <v>0</v>
      </c>
      <c r="I52" s="205">
        <v>51.84</v>
      </c>
    </row>
    <row r="53" spans="1:9" ht="12" customHeight="1">
      <c r="A53" s="204" t="s">
        <v>771</v>
      </c>
      <c r="B53" s="204" t="s">
        <v>772</v>
      </c>
      <c r="C53" s="204" t="s">
        <v>358</v>
      </c>
      <c r="D53" s="204" t="s">
        <v>358</v>
      </c>
      <c r="E53" s="205">
        <v>111.95</v>
      </c>
      <c r="F53" s="205">
        <v>0</v>
      </c>
      <c r="G53" s="205">
        <v>111.95</v>
      </c>
      <c r="H53" s="205">
        <v>0</v>
      </c>
      <c r="I53" s="205">
        <v>111.95</v>
      </c>
    </row>
    <row r="54" spans="1:9" ht="12" customHeight="1">
      <c r="A54" s="204" t="s">
        <v>773</v>
      </c>
      <c r="B54" s="204" t="s">
        <v>774</v>
      </c>
      <c r="C54" s="204" t="s">
        <v>358</v>
      </c>
      <c r="D54" s="204" t="s">
        <v>358</v>
      </c>
      <c r="E54" s="205">
        <v>994.1</v>
      </c>
      <c r="F54" s="205">
        <v>0</v>
      </c>
      <c r="G54" s="205">
        <v>994.1</v>
      </c>
      <c r="H54" s="205">
        <v>0</v>
      </c>
      <c r="I54" s="205">
        <v>994.1</v>
      </c>
    </row>
    <row r="55" spans="1:9" ht="12" customHeight="1">
      <c r="A55" s="204" t="s">
        <v>775</v>
      </c>
      <c r="B55" s="204" t="s">
        <v>776</v>
      </c>
      <c r="C55" s="204" t="s">
        <v>358</v>
      </c>
      <c r="D55" s="204" t="s">
        <v>358</v>
      </c>
      <c r="E55" s="205">
        <v>67396.17</v>
      </c>
      <c r="F55" s="205">
        <v>0</v>
      </c>
      <c r="G55" s="205">
        <v>67396.17</v>
      </c>
      <c r="H55" s="205">
        <v>0</v>
      </c>
      <c r="I55" s="205">
        <v>67396.17</v>
      </c>
    </row>
    <row r="56" spans="1:9" ht="12" customHeight="1">
      <c r="A56" s="204" t="s">
        <v>1680</v>
      </c>
      <c r="B56" s="204" t="s">
        <v>1681</v>
      </c>
      <c r="C56" s="204" t="s">
        <v>358</v>
      </c>
      <c r="D56" s="204" t="s">
        <v>358</v>
      </c>
      <c r="E56" s="205">
        <v>1194.86</v>
      </c>
      <c r="F56" s="205">
        <v>0</v>
      </c>
      <c r="G56" s="205">
        <v>1194.86</v>
      </c>
      <c r="H56" s="205">
        <v>0</v>
      </c>
      <c r="I56" s="205">
        <v>1194.86</v>
      </c>
    </row>
    <row r="57" spans="1:9" ht="12" customHeight="1">
      <c r="A57" s="204" t="s">
        <v>777</v>
      </c>
      <c r="B57" s="204" t="s">
        <v>778</v>
      </c>
      <c r="C57" s="204" t="s">
        <v>358</v>
      </c>
      <c r="D57" s="204" t="s">
        <v>358</v>
      </c>
      <c r="E57" s="205">
        <v>2513.6</v>
      </c>
      <c r="F57" s="205">
        <v>0</v>
      </c>
      <c r="G57" s="205">
        <v>2513.6</v>
      </c>
      <c r="H57" s="205">
        <v>0</v>
      </c>
      <c r="I57" s="205">
        <v>2513.6</v>
      </c>
    </row>
    <row r="58" spans="1:9" ht="12" customHeight="1">
      <c r="A58" s="204" t="s">
        <v>779</v>
      </c>
      <c r="B58" s="204" t="s">
        <v>780</v>
      </c>
      <c r="C58" s="204" t="s">
        <v>358</v>
      </c>
      <c r="D58" s="204" t="s">
        <v>358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</row>
    <row r="59" spans="1:9" ht="12" customHeight="1">
      <c r="A59" s="204" t="s">
        <v>781</v>
      </c>
      <c r="B59" s="204" t="s">
        <v>782</v>
      </c>
      <c r="C59" s="204" t="s">
        <v>358</v>
      </c>
      <c r="D59" s="204" t="s">
        <v>358</v>
      </c>
      <c r="E59" s="205">
        <v>26933</v>
      </c>
      <c r="F59" s="205">
        <v>0</v>
      </c>
      <c r="G59" s="205">
        <v>26933</v>
      </c>
      <c r="H59" s="205">
        <v>0</v>
      </c>
      <c r="I59" s="205">
        <v>26933</v>
      </c>
    </row>
    <row r="60" spans="1:9" ht="12" customHeight="1">
      <c r="A60" s="204" t="s">
        <v>783</v>
      </c>
      <c r="B60" s="204" t="s">
        <v>784</v>
      </c>
      <c r="C60" s="204" t="s">
        <v>358</v>
      </c>
      <c r="D60" s="204" t="s">
        <v>358</v>
      </c>
      <c r="E60" s="205">
        <v>11639.89</v>
      </c>
      <c r="F60" s="205">
        <v>0</v>
      </c>
      <c r="G60" s="205">
        <v>11639.89</v>
      </c>
      <c r="H60" s="205">
        <v>0</v>
      </c>
      <c r="I60" s="205">
        <v>11639.89</v>
      </c>
    </row>
    <row r="61" spans="1:9" ht="12" customHeight="1">
      <c r="A61" s="204" t="s">
        <v>785</v>
      </c>
      <c r="B61" s="204" t="s">
        <v>786</v>
      </c>
      <c r="C61" s="204" t="s">
        <v>358</v>
      </c>
      <c r="D61" s="204" t="s">
        <v>358</v>
      </c>
      <c r="E61" s="205">
        <v>2246.39</v>
      </c>
      <c r="F61" s="205">
        <v>0</v>
      </c>
      <c r="G61" s="205">
        <v>2246.39</v>
      </c>
      <c r="H61" s="205">
        <v>0</v>
      </c>
      <c r="I61" s="205">
        <v>2246.39</v>
      </c>
    </row>
    <row r="62" spans="1:9" ht="12" customHeight="1">
      <c r="A62" s="204" t="s">
        <v>787</v>
      </c>
      <c r="B62" s="204" t="s">
        <v>788</v>
      </c>
      <c r="C62" s="204" t="s">
        <v>358</v>
      </c>
      <c r="D62" s="204" t="s">
        <v>358</v>
      </c>
      <c r="E62" s="205">
        <v>235.48</v>
      </c>
      <c r="F62" s="205">
        <v>0</v>
      </c>
      <c r="G62" s="205">
        <v>235.48</v>
      </c>
      <c r="H62" s="205">
        <v>0</v>
      </c>
      <c r="I62" s="205">
        <v>235.48</v>
      </c>
    </row>
    <row r="63" spans="1:9" ht="12" customHeight="1">
      <c r="A63" s="204" t="s">
        <v>791</v>
      </c>
      <c r="B63" s="204" t="s">
        <v>792</v>
      </c>
      <c r="C63" s="204" t="s">
        <v>358</v>
      </c>
      <c r="D63" s="204" t="s">
        <v>358</v>
      </c>
      <c r="E63" s="205">
        <v>12403.28</v>
      </c>
      <c r="F63" s="205">
        <v>0</v>
      </c>
      <c r="G63" s="205">
        <v>12403.28</v>
      </c>
      <c r="H63" s="205">
        <v>0</v>
      </c>
      <c r="I63" s="205">
        <v>12403.28</v>
      </c>
    </row>
    <row r="64" spans="1:9" ht="12" customHeight="1">
      <c r="A64" s="204" t="s">
        <v>793</v>
      </c>
      <c r="B64" s="204" t="s">
        <v>794</v>
      </c>
      <c r="C64" s="204" t="s">
        <v>358</v>
      </c>
      <c r="D64" s="204" t="s">
        <v>358</v>
      </c>
      <c r="E64" s="205">
        <v>0</v>
      </c>
      <c r="F64" s="205">
        <v>0</v>
      </c>
      <c r="G64" s="205">
        <v>0</v>
      </c>
      <c r="H64" s="205">
        <v>0</v>
      </c>
      <c r="I64" s="205">
        <v>0</v>
      </c>
    </row>
    <row r="65" spans="1:9" ht="12" customHeight="1">
      <c r="A65" s="204" t="s">
        <v>795</v>
      </c>
      <c r="B65" s="204" t="s">
        <v>796</v>
      </c>
      <c r="C65" s="204" t="s">
        <v>358</v>
      </c>
      <c r="D65" s="204" t="s">
        <v>358</v>
      </c>
      <c r="E65" s="205">
        <v>1561.22</v>
      </c>
      <c r="F65" s="205">
        <v>0</v>
      </c>
      <c r="G65" s="205">
        <v>1561.22</v>
      </c>
      <c r="H65" s="205">
        <v>0</v>
      </c>
      <c r="I65" s="205">
        <v>1561.22</v>
      </c>
    </row>
    <row r="66" spans="1:9" ht="12" customHeight="1">
      <c r="A66" s="204" t="s">
        <v>799</v>
      </c>
      <c r="B66" s="204" t="s">
        <v>800</v>
      </c>
      <c r="C66" s="204" t="s">
        <v>358</v>
      </c>
      <c r="D66" s="204" t="s">
        <v>358</v>
      </c>
      <c r="E66" s="205">
        <v>763.46</v>
      </c>
      <c r="F66" s="205">
        <v>0</v>
      </c>
      <c r="G66" s="205">
        <v>763.46</v>
      </c>
      <c r="H66" s="205">
        <v>0</v>
      </c>
      <c r="I66" s="205">
        <v>763.46</v>
      </c>
    </row>
    <row r="67" spans="1:9" ht="12" customHeight="1">
      <c r="A67" s="204" t="s">
        <v>801</v>
      </c>
      <c r="B67" s="204" t="s">
        <v>802</v>
      </c>
      <c r="C67" s="204" t="s">
        <v>358</v>
      </c>
      <c r="D67" s="204" t="s">
        <v>358</v>
      </c>
      <c r="E67" s="205">
        <v>7.65</v>
      </c>
      <c r="F67" s="205">
        <v>0</v>
      </c>
      <c r="G67" s="205">
        <v>7.65</v>
      </c>
      <c r="H67" s="205">
        <v>0</v>
      </c>
      <c r="I67" s="205">
        <v>7.65</v>
      </c>
    </row>
    <row r="68" spans="1:9" ht="12" customHeight="1">
      <c r="A68" s="204" t="s">
        <v>803</v>
      </c>
      <c r="B68" s="204" t="s">
        <v>804</v>
      </c>
      <c r="C68" s="204" t="s">
        <v>358</v>
      </c>
      <c r="D68" s="204" t="s">
        <v>358</v>
      </c>
      <c r="E68" s="205">
        <v>81.53</v>
      </c>
      <c r="F68" s="205">
        <v>0</v>
      </c>
      <c r="G68" s="205">
        <v>81.53</v>
      </c>
      <c r="H68" s="205">
        <v>0</v>
      </c>
      <c r="I68" s="205">
        <v>81.53</v>
      </c>
    </row>
    <row r="69" spans="1:9" ht="12" customHeight="1">
      <c r="A69" s="204" t="s">
        <v>805</v>
      </c>
      <c r="B69" s="204" t="s">
        <v>806</v>
      </c>
      <c r="C69" s="204" t="s">
        <v>358</v>
      </c>
      <c r="D69" s="204" t="s">
        <v>358</v>
      </c>
      <c r="E69" s="205">
        <v>1334.55</v>
      </c>
      <c r="F69" s="205">
        <v>0</v>
      </c>
      <c r="G69" s="205">
        <v>1334.55</v>
      </c>
      <c r="H69" s="205">
        <v>0</v>
      </c>
      <c r="I69" s="205">
        <v>1334.55</v>
      </c>
    </row>
    <row r="70" spans="1:9" ht="12" customHeight="1">
      <c r="A70" s="204" t="s">
        <v>807</v>
      </c>
      <c r="B70" s="204" t="s">
        <v>808</v>
      </c>
      <c r="C70" s="204" t="s">
        <v>358</v>
      </c>
      <c r="D70" s="204" t="s">
        <v>358</v>
      </c>
      <c r="E70" s="205">
        <v>1186.56</v>
      </c>
      <c r="F70" s="205">
        <v>0</v>
      </c>
      <c r="G70" s="205">
        <v>1186.56</v>
      </c>
      <c r="H70" s="205">
        <v>0</v>
      </c>
      <c r="I70" s="205">
        <v>1186.56</v>
      </c>
    </row>
    <row r="71" spans="1:9" ht="12" customHeight="1">
      <c r="A71" s="204" t="s">
        <v>809</v>
      </c>
      <c r="B71" s="204" t="s">
        <v>810</v>
      </c>
      <c r="C71" s="204" t="s">
        <v>358</v>
      </c>
      <c r="D71" s="204" t="s">
        <v>358</v>
      </c>
      <c r="E71" s="205">
        <v>23.32</v>
      </c>
      <c r="F71" s="205">
        <v>0</v>
      </c>
      <c r="G71" s="205">
        <v>23.32</v>
      </c>
      <c r="H71" s="205">
        <v>0</v>
      </c>
      <c r="I71" s="205">
        <v>23.32</v>
      </c>
    </row>
    <row r="72" spans="1:9" ht="12" customHeight="1">
      <c r="A72" s="204" t="s">
        <v>811</v>
      </c>
      <c r="B72" s="204" t="s">
        <v>812</v>
      </c>
      <c r="C72" s="204" t="s">
        <v>358</v>
      </c>
      <c r="D72" s="204" t="s">
        <v>358</v>
      </c>
      <c r="E72" s="205">
        <v>20.25</v>
      </c>
      <c r="F72" s="205">
        <v>0</v>
      </c>
      <c r="G72" s="205">
        <v>20.25</v>
      </c>
      <c r="H72" s="205">
        <v>0</v>
      </c>
      <c r="I72" s="205">
        <v>20.25</v>
      </c>
    </row>
    <row r="73" spans="1:9" ht="12" customHeight="1">
      <c r="A73" s="204" t="s">
        <v>1097</v>
      </c>
      <c r="B73" s="204" t="s">
        <v>1089</v>
      </c>
      <c r="C73" s="204" t="s">
        <v>358</v>
      </c>
      <c r="D73" s="204" t="s">
        <v>358</v>
      </c>
      <c r="E73" s="205">
        <v>19039.83</v>
      </c>
      <c r="F73" s="205">
        <v>0</v>
      </c>
      <c r="G73" s="205">
        <v>19039.83</v>
      </c>
      <c r="H73" s="205">
        <v>0</v>
      </c>
      <c r="I73" s="205">
        <v>19039.83</v>
      </c>
    </row>
    <row r="74" spans="1:9" ht="12" customHeight="1">
      <c r="A74" s="204" t="s">
        <v>827</v>
      </c>
      <c r="B74" s="204" t="s">
        <v>828</v>
      </c>
      <c r="C74" s="204" t="s">
        <v>358</v>
      </c>
      <c r="D74" s="204" t="s">
        <v>358</v>
      </c>
      <c r="E74" s="205">
        <v>2700</v>
      </c>
      <c r="F74" s="205">
        <v>0</v>
      </c>
      <c r="G74" s="205">
        <v>2700</v>
      </c>
      <c r="H74" s="205">
        <v>0</v>
      </c>
      <c r="I74" s="205">
        <v>2700</v>
      </c>
    </row>
    <row r="75" spans="1:9" ht="12" customHeight="1">
      <c r="A75" s="204" t="s">
        <v>829</v>
      </c>
      <c r="B75" s="204" t="s">
        <v>830</v>
      </c>
      <c r="C75" s="204" t="s">
        <v>358</v>
      </c>
      <c r="D75" s="204" t="s">
        <v>358</v>
      </c>
      <c r="E75" s="205">
        <v>31.5</v>
      </c>
      <c r="F75" s="205">
        <v>0</v>
      </c>
      <c r="G75" s="205">
        <v>31.5</v>
      </c>
      <c r="H75" s="205">
        <v>0</v>
      </c>
      <c r="I75" s="205">
        <v>31.5</v>
      </c>
    </row>
    <row r="77" ht="15">
      <c r="I77" s="95">
        <f>SUM(I2:I76)</f>
        <v>241882.95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J65"/>
  <sheetViews>
    <sheetView zoomScalePageLayoutView="0" workbookViewId="0" topLeftCell="A1">
      <selection activeCell="D75" sqref="D75"/>
    </sheetView>
  </sheetViews>
  <sheetFormatPr defaultColWidth="8.8515625" defaultRowHeight="15"/>
  <cols>
    <col min="1" max="1" width="13.28125" style="103" customWidth="1"/>
    <col min="2" max="2" width="66.140625" style="103" customWidth="1"/>
    <col min="3" max="3" width="4.421875" style="103" customWidth="1"/>
    <col min="4" max="5" width="20.7109375" style="115" customWidth="1"/>
    <col min="6" max="6" width="10.00390625" style="103" bestFit="1" customWidth="1"/>
    <col min="7" max="16384" width="8.8515625" style="103" customWidth="1"/>
  </cols>
  <sheetData>
    <row r="1" spans="1:5" ht="15">
      <c r="A1" s="311" t="s">
        <v>343</v>
      </c>
      <c r="B1" s="311"/>
      <c r="C1" s="101"/>
      <c r="D1" s="102" t="s">
        <v>341</v>
      </c>
      <c r="E1" s="102"/>
    </row>
    <row r="2" spans="1:5" ht="15">
      <c r="A2" s="311" t="s">
        <v>344</v>
      </c>
      <c r="B2" s="311"/>
      <c r="C2" s="101"/>
      <c r="D2" s="102" t="s">
        <v>342</v>
      </c>
      <c r="E2" s="102"/>
    </row>
    <row r="3" spans="1:5" ht="15">
      <c r="A3" s="311" t="s">
        <v>345</v>
      </c>
      <c r="B3" s="311"/>
      <c r="C3" s="101"/>
      <c r="D3" s="102"/>
      <c r="E3" s="102"/>
    </row>
    <row r="4" spans="1:5" ht="15">
      <c r="A4" s="104"/>
      <c r="B4" s="104"/>
      <c r="C4" s="104"/>
      <c r="D4" s="105"/>
      <c r="E4" s="105"/>
    </row>
    <row r="5" spans="1:5" ht="15">
      <c r="A5" s="312" t="s">
        <v>337</v>
      </c>
      <c r="B5" s="312"/>
      <c r="C5" s="312"/>
      <c r="D5" s="312"/>
      <c r="E5" s="312"/>
    </row>
    <row r="6" spans="1:5" ht="15">
      <c r="A6" s="313" t="s">
        <v>2538</v>
      </c>
      <c r="B6" s="313"/>
      <c r="C6" s="313"/>
      <c r="D6" s="313"/>
      <c r="E6" s="313"/>
    </row>
    <row r="7" spans="1:5" ht="15">
      <c r="A7" s="314"/>
      <c r="B7" s="314" t="s">
        <v>0</v>
      </c>
      <c r="C7" s="315" t="s">
        <v>1</v>
      </c>
      <c r="D7" s="308" t="s">
        <v>2</v>
      </c>
      <c r="E7" s="308"/>
    </row>
    <row r="8" spans="1:5" ht="15">
      <c r="A8" s="314"/>
      <c r="B8" s="314"/>
      <c r="C8" s="315"/>
      <c r="D8" s="106" t="s">
        <v>3</v>
      </c>
      <c r="E8" s="106" t="s">
        <v>4</v>
      </c>
    </row>
    <row r="9" spans="1:5" ht="15">
      <c r="A9" s="107"/>
      <c r="B9" s="107">
        <v>1</v>
      </c>
      <c r="C9" s="107">
        <v>2</v>
      </c>
      <c r="D9" s="107">
        <v>3</v>
      </c>
      <c r="E9" s="107">
        <v>4</v>
      </c>
    </row>
    <row r="10" spans="1:5" ht="17.25" customHeight="1">
      <c r="A10" s="108" t="s">
        <v>5</v>
      </c>
      <c r="B10" s="109" t="s">
        <v>6</v>
      </c>
      <c r="C10" s="110"/>
      <c r="D10" s="111"/>
      <c r="E10" s="111"/>
    </row>
    <row r="11" spans="1:6" ht="18" customHeight="1">
      <c r="A11" s="112">
        <v>1</v>
      </c>
      <c r="B11" s="113" t="s">
        <v>7</v>
      </c>
      <c r="C11" s="114"/>
      <c r="D11" s="99">
        <f>SUM(D12:D15)</f>
        <v>8672856</v>
      </c>
      <c r="E11" s="99">
        <f>SUM(E12:E15)</f>
        <v>11605419</v>
      </c>
      <c r="F11" s="115"/>
    </row>
    <row r="12" spans="1:10" ht="15">
      <c r="A12" s="116"/>
      <c r="B12" s="117" t="s">
        <v>8</v>
      </c>
      <c r="C12" s="114"/>
      <c r="D12" s="100">
        <v>8291770</v>
      </c>
      <c r="E12" s="100">
        <v>11036300</v>
      </c>
      <c r="F12" s="115"/>
      <c r="J12" s="118"/>
    </row>
    <row r="13" spans="1:10" ht="15">
      <c r="A13" s="116"/>
      <c r="B13" s="119" t="s">
        <v>9</v>
      </c>
      <c r="C13" s="114"/>
      <c r="D13" s="100">
        <v>76297</v>
      </c>
      <c r="E13" s="100">
        <v>50049</v>
      </c>
      <c r="F13" s="115"/>
      <c r="J13" s="118"/>
    </row>
    <row r="14" spans="1:10" ht="15">
      <c r="A14" s="116"/>
      <c r="B14" s="119" t="s">
        <v>10</v>
      </c>
      <c r="C14" s="114"/>
      <c r="D14" s="100">
        <v>292645</v>
      </c>
      <c r="E14" s="100">
        <v>507287</v>
      </c>
      <c r="F14" s="115"/>
      <c r="J14" s="118"/>
    </row>
    <row r="15" spans="1:10" ht="15">
      <c r="A15" s="116"/>
      <c r="B15" s="119" t="s">
        <v>11</v>
      </c>
      <c r="C15" s="114"/>
      <c r="D15" s="100">
        <v>12144</v>
      </c>
      <c r="E15" s="100">
        <v>11783</v>
      </c>
      <c r="F15" s="115"/>
      <c r="J15" s="118"/>
    </row>
    <row r="16" spans="1:6" ht="15.75" customHeight="1">
      <c r="A16" s="112">
        <v>2</v>
      </c>
      <c r="B16" s="113" t="s">
        <v>12</v>
      </c>
      <c r="C16" s="114"/>
      <c r="D16" s="99">
        <f>SUM(D17:D24)</f>
        <v>-7396210</v>
      </c>
      <c r="E16" s="99">
        <f>SUM(E17:E24)</f>
        <v>-9744998</v>
      </c>
      <c r="F16" s="115"/>
    </row>
    <row r="17" spans="1:6" ht="15.75" customHeight="1">
      <c r="A17" s="120"/>
      <c r="B17" s="117" t="s">
        <v>13</v>
      </c>
      <c r="C17" s="114"/>
      <c r="D17" s="100">
        <v>-2276006</v>
      </c>
      <c r="E17" s="100">
        <v>-2461674</v>
      </c>
      <c r="F17" s="115"/>
    </row>
    <row r="18" spans="1:6" ht="26.25">
      <c r="A18" s="120"/>
      <c r="B18" s="117" t="s">
        <v>14</v>
      </c>
      <c r="C18" s="114"/>
      <c r="D18" s="156">
        <v>-1149020</v>
      </c>
      <c r="E18" s="100">
        <v>-1682326</v>
      </c>
      <c r="F18" s="115"/>
    </row>
    <row r="19" spans="1:6" ht="15" customHeight="1">
      <c r="A19" s="120"/>
      <c r="B19" s="117" t="s">
        <v>15</v>
      </c>
      <c r="C19" s="114"/>
      <c r="D19" s="156">
        <v>-1203577</v>
      </c>
      <c r="E19" s="100">
        <v>-1589732</v>
      </c>
      <c r="F19" s="115"/>
    </row>
    <row r="20" spans="1:6" ht="15">
      <c r="A20" s="120"/>
      <c r="B20" s="117" t="s">
        <v>16</v>
      </c>
      <c r="C20" s="114"/>
      <c r="D20" s="156">
        <v>-642354</v>
      </c>
      <c r="E20" s="100">
        <v>-547267</v>
      </c>
      <c r="F20" s="115"/>
    </row>
    <row r="21" spans="1:6" ht="15">
      <c r="A21" s="120"/>
      <c r="B21" s="117" t="s">
        <v>17</v>
      </c>
      <c r="C21" s="114"/>
      <c r="D21" s="156">
        <v>-680893</v>
      </c>
      <c r="E21" s="100">
        <v>-932686</v>
      </c>
      <c r="F21" s="115"/>
    </row>
    <row r="22" spans="1:6" ht="15">
      <c r="A22" s="120"/>
      <c r="B22" s="117" t="s">
        <v>18</v>
      </c>
      <c r="C22" s="114"/>
      <c r="D22" s="156">
        <v>-57401</v>
      </c>
      <c r="E22" s="100">
        <v>-22052</v>
      </c>
      <c r="F22" s="115"/>
    </row>
    <row r="23" spans="1:6" ht="15">
      <c r="A23" s="120"/>
      <c r="B23" s="117" t="s">
        <v>19</v>
      </c>
      <c r="C23" s="114"/>
      <c r="D23" s="156">
        <f>-2125253-D21-D22</f>
        <v>-1386959</v>
      </c>
      <c r="E23" s="100">
        <f>-3463999+932686+22052</f>
        <v>-2509261</v>
      </c>
      <c r="F23" s="115"/>
    </row>
    <row r="24" spans="1:6" ht="15">
      <c r="A24" s="120"/>
      <c r="B24" s="117" t="s">
        <v>20</v>
      </c>
      <c r="C24" s="114"/>
      <c r="D24" s="156">
        <v>0</v>
      </c>
      <c r="E24" s="100">
        <v>0</v>
      </c>
      <c r="F24" s="115"/>
    </row>
    <row r="25" spans="1:6" ht="17.25" customHeight="1">
      <c r="A25" s="112">
        <v>3</v>
      </c>
      <c r="B25" s="113" t="s">
        <v>21</v>
      </c>
      <c r="C25" s="114"/>
      <c r="D25" s="157">
        <f>D11+D16</f>
        <v>1276646</v>
      </c>
      <c r="E25" s="99">
        <f>E11+E16</f>
        <v>1860421</v>
      </c>
      <c r="F25" s="115"/>
    </row>
    <row r="26" spans="1:6" ht="17.25" customHeight="1">
      <c r="A26" s="108" t="s">
        <v>22</v>
      </c>
      <c r="B26" s="109" t="s">
        <v>23</v>
      </c>
      <c r="C26" s="114"/>
      <c r="D26" s="156"/>
      <c r="E26" s="100">
        <v>0</v>
      </c>
      <c r="F26" s="115"/>
    </row>
    <row r="27" spans="1:6" ht="17.25" customHeight="1">
      <c r="A27" s="112">
        <v>1</v>
      </c>
      <c r="B27" s="113" t="s">
        <v>24</v>
      </c>
      <c r="C27" s="114"/>
      <c r="D27" s="157">
        <f>SUM(D28:D32)</f>
        <v>6182224</v>
      </c>
      <c r="E27" s="99">
        <f>SUM(E28:E32)</f>
        <v>5225644</v>
      </c>
      <c r="F27" s="115"/>
    </row>
    <row r="28" spans="1:6" ht="15">
      <c r="A28" s="116"/>
      <c r="B28" s="119" t="s">
        <v>25</v>
      </c>
      <c r="C28" s="114"/>
      <c r="D28" s="156">
        <v>0</v>
      </c>
      <c r="E28" s="100">
        <v>0</v>
      </c>
      <c r="F28" s="115"/>
    </row>
    <row r="29" spans="1:6" ht="15">
      <c r="A29" s="116"/>
      <c r="B29" s="119" t="s">
        <v>26</v>
      </c>
      <c r="C29" s="114"/>
      <c r="D29" s="156">
        <v>202949</v>
      </c>
      <c r="E29" s="100">
        <v>52372</v>
      </c>
      <c r="F29" s="115"/>
    </row>
    <row r="30" spans="1:6" ht="15">
      <c r="A30" s="116"/>
      <c r="B30" s="119" t="s">
        <v>27</v>
      </c>
      <c r="C30" s="114"/>
      <c r="D30" s="156">
        <v>0</v>
      </c>
      <c r="E30" s="100">
        <v>0</v>
      </c>
      <c r="F30" s="115"/>
    </row>
    <row r="31" spans="1:6" ht="15">
      <c r="A31" s="116"/>
      <c r="B31" s="117" t="s">
        <v>28</v>
      </c>
      <c r="C31" s="114"/>
      <c r="D31" s="156">
        <v>0</v>
      </c>
      <c r="E31" s="100">
        <v>0</v>
      </c>
      <c r="F31" s="115"/>
    </row>
    <row r="32" spans="1:6" ht="15">
      <c r="A32" s="116"/>
      <c r="B32" s="117" t="s">
        <v>29</v>
      </c>
      <c r="C32" s="114"/>
      <c r="D32" s="156">
        <v>5979275</v>
      </c>
      <c r="E32" s="100">
        <v>5173272</v>
      </c>
      <c r="F32" s="115"/>
    </row>
    <row r="33" spans="1:6" ht="18" customHeight="1">
      <c r="A33" s="112">
        <v>2</v>
      </c>
      <c r="B33" s="113" t="s">
        <v>30</v>
      </c>
      <c r="C33" s="114"/>
      <c r="D33" s="157">
        <f>SUM(D34:D41)</f>
        <v>-7450341.18</v>
      </c>
      <c r="E33" s="99">
        <f>SUM(E34:E41)</f>
        <v>-7042414</v>
      </c>
      <c r="F33" s="115"/>
    </row>
    <row r="34" spans="1:6" ht="15" customHeight="1">
      <c r="A34" s="116"/>
      <c r="B34" s="117" t="s">
        <v>31</v>
      </c>
      <c r="C34" s="114"/>
      <c r="D34" s="156">
        <f>-2064051-241164.18-500950</f>
        <v>-2806165.18</v>
      </c>
      <c r="E34" s="100">
        <v>0</v>
      </c>
      <c r="F34" s="115"/>
    </row>
    <row r="35" spans="1:6" ht="26.25">
      <c r="A35" s="116"/>
      <c r="B35" s="117" t="s">
        <v>32</v>
      </c>
      <c r="C35" s="114"/>
      <c r="D35" s="156">
        <v>0</v>
      </c>
      <c r="E35" s="100">
        <v>0</v>
      </c>
      <c r="F35" s="115"/>
    </row>
    <row r="36" spans="1:6" ht="27.75" customHeight="1">
      <c r="A36" s="116"/>
      <c r="B36" s="117" t="s">
        <v>33</v>
      </c>
      <c r="C36" s="114"/>
      <c r="D36" s="156">
        <v>0</v>
      </c>
      <c r="E36" s="100">
        <v>0</v>
      </c>
      <c r="F36" s="115"/>
    </row>
    <row r="37" spans="1:6" ht="27" customHeight="1">
      <c r="A37" s="116"/>
      <c r="B37" s="117" t="s">
        <v>34</v>
      </c>
      <c r="C37" s="114"/>
      <c r="D37" s="156">
        <v>0</v>
      </c>
      <c r="E37" s="100">
        <v>0</v>
      </c>
      <c r="F37" s="115"/>
    </row>
    <row r="38" spans="1:6" ht="26.25">
      <c r="A38" s="116"/>
      <c r="B38" s="117" t="s">
        <v>35</v>
      </c>
      <c r="C38" s="114"/>
      <c r="D38" s="156">
        <v>0</v>
      </c>
      <c r="E38" s="100">
        <v>0</v>
      </c>
      <c r="F38" s="115"/>
    </row>
    <row r="39" spans="1:6" ht="15" customHeight="1">
      <c r="A39" s="116"/>
      <c r="B39" s="117" t="s">
        <v>36</v>
      </c>
      <c r="C39" s="114"/>
      <c r="D39" s="156">
        <f>-5145126+500950</f>
        <v>-4644176</v>
      </c>
      <c r="E39" s="100">
        <v>-7042414</v>
      </c>
      <c r="F39" s="115"/>
    </row>
    <row r="40" spans="1:6" ht="15">
      <c r="A40" s="116"/>
      <c r="B40" s="117" t="s">
        <v>37</v>
      </c>
      <c r="C40" s="114"/>
      <c r="D40" s="156">
        <v>0</v>
      </c>
      <c r="E40" s="100">
        <v>0</v>
      </c>
      <c r="F40" s="115"/>
    </row>
    <row r="41" spans="1:6" ht="15">
      <c r="A41" s="116"/>
      <c r="B41" s="117" t="s">
        <v>38</v>
      </c>
      <c r="C41" s="114"/>
      <c r="D41" s="156">
        <v>0</v>
      </c>
      <c r="E41" s="100">
        <v>0</v>
      </c>
      <c r="F41" s="115"/>
    </row>
    <row r="42" spans="1:6" ht="15.75" customHeight="1">
      <c r="A42" s="112">
        <v>3</v>
      </c>
      <c r="B42" s="113" t="s">
        <v>39</v>
      </c>
      <c r="C42" s="114"/>
      <c r="D42" s="157">
        <f>D27+D33</f>
        <v>-1268117.1799999997</v>
      </c>
      <c r="E42" s="99">
        <f>E27+E33</f>
        <v>-1816770</v>
      </c>
      <c r="F42" s="115"/>
    </row>
    <row r="43" spans="1:6" ht="15.75" customHeight="1">
      <c r="A43" s="108" t="s">
        <v>40</v>
      </c>
      <c r="B43" s="109" t="s">
        <v>41</v>
      </c>
      <c r="C43" s="114"/>
      <c r="D43" s="156"/>
      <c r="E43" s="100">
        <v>0</v>
      </c>
      <c r="F43" s="115"/>
    </row>
    <row r="44" spans="1:6" ht="15.75" customHeight="1">
      <c r="A44" s="112">
        <v>1</v>
      </c>
      <c r="B44" s="113" t="s">
        <v>42</v>
      </c>
      <c r="C44" s="114"/>
      <c r="D44" s="157">
        <f>SUM(D45:D48)</f>
        <v>0</v>
      </c>
      <c r="E44" s="100">
        <v>0</v>
      </c>
      <c r="F44" s="115"/>
    </row>
    <row r="45" spans="1:6" ht="15">
      <c r="A45" s="116"/>
      <c r="B45" s="117" t="s">
        <v>43</v>
      </c>
      <c r="C45" s="114"/>
      <c r="D45" s="156">
        <v>0</v>
      </c>
      <c r="E45" s="100">
        <v>0</v>
      </c>
      <c r="F45" s="115"/>
    </row>
    <row r="46" spans="1:6" ht="15">
      <c r="A46" s="116"/>
      <c r="B46" s="117" t="s">
        <v>44</v>
      </c>
      <c r="C46" s="114"/>
      <c r="D46" s="156">
        <v>0</v>
      </c>
      <c r="E46" s="100">
        <v>0</v>
      </c>
      <c r="F46" s="115"/>
    </row>
    <row r="47" spans="1:6" ht="15">
      <c r="A47" s="116"/>
      <c r="B47" s="117" t="s">
        <v>45</v>
      </c>
      <c r="C47" s="114"/>
      <c r="D47" s="156">
        <v>0</v>
      </c>
      <c r="E47" s="100">
        <v>0</v>
      </c>
      <c r="F47" s="115"/>
    </row>
    <row r="48" spans="1:6" ht="15">
      <c r="A48" s="116"/>
      <c r="B48" s="117" t="s">
        <v>46</v>
      </c>
      <c r="C48" s="114"/>
      <c r="D48" s="156">
        <v>0</v>
      </c>
      <c r="E48" s="100">
        <v>0</v>
      </c>
      <c r="F48" s="115"/>
    </row>
    <row r="49" spans="1:6" ht="18" customHeight="1">
      <c r="A49" s="112">
        <v>2</v>
      </c>
      <c r="B49" s="121" t="s">
        <v>47</v>
      </c>
      <c r="C49" s="114"/>
      <c r="D49" s="157">
        <f>SUM(D50:D53)</f>
        <v>0</v>
      </c>
      <c r="E49" s="100">
        <v>0</v>
      </c>
      <c r="F49" s="115"/>
    </row>
    <row r="50" spans="1:6" ht="15">
      <c r="A50" s="116"/>
      <c r="B50" s="117" t="s">
        <v>48</v>
      </c>
      <c r="C50" s="114"/>
      <c r="D50" s="100">
        <v>0</v>
      </c>
      <c r="E50" s="100">
        <v>0</v>
      </c>
      <c r="F50" s="115"/>
    </row>
    <row r="51" spans="1:6" ht="15">
      <c r="A51" s="116"/>
      <c r="B51" s="117" t="s">
        <v>49</v>
      </c>
      <c r="C51" s="114"/>
      <c r="D51" s="100">
        <v>0</v>
      </c>
      <c r="E51" s="100">
        <v>0</v>
      </c>
      <c r="F51" s="115"/>
    </row>
    <row r="52" spans="1:6" ht="15">
      <c r="A52" s="116"/>
      <c r="B52" s="117" t="s">
        <v>50</v>
      </c>
      <c r="C52" s="114"/>
      <c r="D52" s="100">
        <v>0</v>
      </c>
      <c r="E52" s="100">
        <v>0</v>
      </c>
      <c r="F52" s="115"/>
    </row>
    <row r="53" spans="1:6" ht="15">
      <c r="A53" s="116"/>
      <c r="B53" s="117" t="s">
        <v>51</v>
      </c>
      <c r="C53" s="114"/>
      <c r="D53" s="100">
        <v>0</v>
      </c>
      <c r="E53" s="100">
        <v>0</v>
      </c>
      <c r="F53" s="115"/>
    </row>
    <row r="54" spans="1:6" ht="17.25" customHeight="1">
      <c r="A54" s="112">
        <v>3</v>
      </c>
      <c r="B54" s="113" t="s">
        <v>52</v>
      </c>
      <c r="C54" s="114"/>
      <c r="D54" s="100">
        <f>D44+D49</f>
        <v>0</v>
      </c>
      <c r="E54" s="100">
        <v>0</v>
      </c>
      <c r="F54" s="115"/>
    </row>
    <row r="55" spans="1:6" ht="15">
      <c r="A55" s="119"/>
      <c r="B55" s="119"/>
      <c r="C55" s="114"/>
      <c r="D55" s="100"/>
      <c r="E55" s="100">
        <v>0</v>
      </c>
      <c r="F55" s="115"/>
    </row>
    <row r="56" spans="1:7" ht="15">
      <c r="A56" s="122" t="s">
        <v>53</v>
      </c>
      <c r="B56" s="123" t="s">
        <v>54</v>
      </c>
      <c r="C56" s="114"/>
      <c r="D56" s="99">
        <f>D25+D42+D54</f>
        <v>8528.820000000298</v>
      </c>
      <c r="E56" s="99">
        <f>E25+E42+E54</f>
        <v>43651</v>
      </c>
      <c r="F56" s="115"/>
      <c r="G56" s="115"/>
    </row>
    <row r="57" spans="1:6" ht="15">
      <c r="A57" s="119"/>
      <c r="B57" s="119"/>
      <c r="C57" s="114"/>
      <c r="D57" s="100">
        <v>0</v>
      </c>
      <c r="E57" s="100">
        <v>0</v>
      </c>
      <c r="F57" s="115"/>
    </row>
    <row r="58" spans="1:6" ht="18.75" customHeight="1">
      <c r="A58" s="119"/>
      <c r="B58" s="123" t="s">
        <v>55</v>
      </c>
      <c r="C58" s="114"/>
      <c r="D58" s="99">
        <f>D59+D25+D42+D54</f>
        <v>125293.8200000003</v>
      </c>
      <c r="E58" s="99">
        <f>E59+E25+E42+E54</f>
        <v>116765</v>
      </c>
      <c r="F58" s="115"/>
    </row>
    <row r="59" spans="1:6" ht="18.75" customHeight="1">
      <c r="A59" s="119"/>
      <c r="B59" s="123" t="s">
        <v>56</v>
      </c>
      <c r="C59" s="114"/>
      <c r="D59" s="99">
        <f>E58</f>
        <v>116765</v>
      </c>
      <c r="E59" s="99">
        <v>73114</v>
      </c>
      <c r="F59" s="115"/>
    </row>
    <row r="60" spans="1:5" ht="27" customHeight="1">
      <c r="A60" s="124"/>
      <c r="B60" s="124"/>
      <c r="C60" s="124"/>
      <c r="D60" s="125"/>
      <c r="E60" s="125"/>
    </row>
    <row r="61" spans="1:5" ht="15">
      <c r="A61" s="126" t="s">
        <v>338</v>
      </c>
      <c r="B61" s="309" t="s">
        <v>2367</v>
      </c>
      <c r="C61" s="309"/>
      <c r="D61" s="309"/>
      <c r="E61" s="309"/>
    </row>
    <row r="62" spans="1:5" ht="21.75" customHeight="1">
      <c r="A62" s="310" t="s">
        <v>2544</v>
      </c>
      <c r="B62" s="310"/>
      <c r="C62" s="310"/>
      <c r="D62" s="310"/>
      <c r="E62" s="310"/>
    </row>
    <row r="63" spans="1:5" ht="15">
      <c r="A63" s="127"/>
      <c r="B63" s="128"/>
      <c r="C63" s="129"/>
      <c r="D63" s="125"/>
      <c r="E63" s="125"/>
    </row>
    <row r="64" spans="1:5" ht="15">
      <c r="A64" s="130"/>
      <c r="B64" s="128"/>
      <c r="C64" s="128"/>
      <c r="D64" s="125"/>
      <c r="E64" s="125"/>
    </row>
    <row r="65" spans="1:5" ht="15">
      <c r="A65" s="131"/>
      <c r="B65" s="131"/>
      <c r="C65" s="132"/>
      <c r="D65" s="125"/>
      <c r="E65" s="125"/>
    </row>
  </sheetData>
  <sheetProtection/>
  <mergeCells count="11"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2:N59"/>
  <sheetViews>
    <sheetView zoomScalePageLayoutView="0" workbookViewId="0" topLeftCell="C22">
      <selection activeCell="D75" sqref="D75"/>
    </sheetView>
  </sheetViews>
  <sheetFormatPr defaultColWidth="8.8515625" defaultRowHeight="15"/>
  <cols>
    <col min="1" max="1" width="64.00390625" style="64" customWidth="1"/>
    <col min="2" max="2" width="12.7109375" style="64" customWidth="1"/>
    <col min="3" max="3" width="12.00390625" style="64" customWidth="1"/>
    <col min="4" max="5" width="12.7109375" style="64" customWidth="1"/>
    <col min="6" max="6" width="11.8515625" style="64" customWidth="1"/>
    <col min="7" max="7" width="10.8515625" style="64" customWidth="1"/>
    <col min="8" max="8" width="10.421875" style="64" customWidth="1"/>
    <col min="9" max="10" width="12.7109375" style="64" customWidth="1"/>
    <col min="11" max="11" width="12.7109375" style="147" customWidth="1"/>
    <col min="12" max="12" width="8.8515625" style="64" customWidth="1"/>
    <col min="13" max="14" width="12.7109375" style="64" bestFit="1" customWidth="1"/>
    <col min="15" max="16384" width="8.8515625" style="64" customWidth="1"/>
  </cols>
  <sheetData>
    <row r="2" spans="1:4" ht="14.25">
      <c r="A2" s="316" t="s">
        <v>1945</v>
      </c>
      <c r="B2" s="316"/>
      <c r="C2" s="63"/>
      <c r="D2" s="66" t="s">
        <v>341</v>
      </c>
    </row>
    <row r="3" spans="1:4" ht="14.25">
      <c r="A3" s="316" t="s">
        <v>1946</v>
      </c>
      <c r="B3" s="316"/>
      <c r="C3" s="63"/>
      <c r="D3" s="66" t="s">
        <v>342</v>
      </c>
    </row>
    <row r="4" spans="1:4" ht="14.25">
      <c r="A4" s="316" t="s">
        <v>1947</v>
      </c>
      <c r="B4" s="316"/>
      <c r="C4" s="63"/>
      <c r="D4" s="66"/>
    </row>
    <row r="5" spans="1:3" ht="14.25">
      <c r="A5" s="65"/>
      <c r="B5" s="65"/>
      <c r="C5" s="65"/>
    </row>
    <row r="6" spans="1:11" ht="15">
      <c r="A6" s="317" t="s">
        <v>323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1:11" ht="21" customHeight="1">
      <c r="A7" s="318" t="s">
        <v>2539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9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148"/>
    </row>
    <row r="9" spans="1:11" ht="71.25">
      <c r="A9" s="68" t="s">
        <v>294</v>
      </c>
      <c r="B9" s="69" t="s">
        <v>295</v>
      </c>
      <c r="C9" s="69" t="s">
        <v>296</v>
      </c>
      <c r="D9" s="69" t="s">
        <v>297</v>
      </c>
      <c r="E9" s="69" t="s">
        <v>298</v>
      </c>
      <c r="F9" s="69" t="s">
        <v>299</v>
      </c>
      <c r="G9" s="69" t="s">
        <v>300</v>
      </c>
      <c r="H9" s="69" t="s">
        <v>301</v>
      </c>
      <c r="I9" s="69" t="s">
        <v>302</v>
      </c>
      <c r="J9" s="69" t="s">
        <v>303</v>
      </c>
      <c r="K9" s="149" t="s">
        <v>304</v>
      </c>
    </row>
    <row r="10" spans="1:11" ht="16.5" customHeight="1">
      <c r="A10" s="70" t="s">
        <v>305</v>
      </c>
      <c r="B10" s="71">
        <v>4399000</v>
      </c>
      <c r="C10" s="71"/>
      <c r="D10" s="71"/>
      <c r="E10" s="71"/>
      <c r="F10" s="71"/>
      <c r="G10" s="71"/>
      <c r="H10" s="71"/>
      <c r="I10" s="71">
        <v>622</v>
      </c>
      <c r="J10" s="72">
        <v>986756</v>
      </c>
      <c r="K10" s="150">
        <v>5386378</v>
      </c>
    </row>
    <row r="11" spans="1:11" ht="16.5" customHeight="1">
      <c r="A11" s="73" t="s">
        <v>306</v>
      </c>
      <c r="B11" s="74"/>
      <c r="C11" s="74"/>
      <c r="D11" s="74"/>
      <c r="E11" s="74"/>
      <c r="F11" s="74"/>
      <c r="G11" s="74"/>
      <c r="H11" s="74"/>
      <c r="I11" s="74"/>
      <c r="J11" s="75"/>
      <c r="K11" s="150"/>
    </row>
    <row r="12" spans="1:11" ht="16.5" customHeight="1">
      <c r="A12" s="73" t="s">
        <v>307</v>
      </c>
      <c r="B12" s="74"/>
      <c r="C12" s="74"/>
      <c r="D12" s="74"/>
      <c r="E12" s="74"/>
      <c r="F12" s="74"/>
      <c r="G12" s="74"/>
      <c r="H12" s="74"/>
      <c r="I12" s="74"/>
      <c r="J12" s="74"/>
      <c r="K12" s="150"/>
    </row>
    <row r="13" spans="1:11" ht="16.5" customHeight="1">
      <c r="A13" s="73" t="s">
        <v>308</v>
      </c>
      <c r="B13" s="74"/>
      <c r="C13" s="74"/>
      <c r="D13" s="74"/>
      <c r="E13" s="74"/>
      <c r="F13" s="74"/>
      <c r="G13" s="74"/>
      <c r="H13" s="74"/>
      <c r="I13" s="74"/>
      <c r="J13" s="74"/>
      <c r="K13" s="150"/>
    </row>
    <row r="14" spans="1:11" ht="16.5" customHeight="1">
      <c r="A14" s="73" t="s">
        <v>309</v>
      </c>
      <c r="B14" s="74"/>
      <c r="C14" s="74"/>
      <c r="D14" s="74"/>
      <c r="E14" s="74"/>
      <c r="F14" s="74"/>
      <c r="G14" s="74"/>
      <c r="H14" s="74"/>
      <c r="I14" s="74"/>
      <c r="J14" s="74"/>
      <c r="K14" s="150"/>
    </row>
    <row r="15" spans="1:11" ht="16.5" customHeight="1">
      <c r="A15" s="73" t="s">
        <v>310</v>
      </c>
      <c r="B15" s="74"/>
      <c r="C15" s="74"/>
      <c r="D15" s="74"/>
      <c r="E15" s="74"/>
      <c r="F15" s="74"/>
      <c r="G15" s="74"/>
      <c r="H15" s="74"/>
      <c r="I15" s="74"/>
      <c r="J15" s="74"/>
      <c r="K15" s="150"/>
    </row>
    <row r="16" spans="1:11" ht="16.5" customHeight="1">
      <c r="A16" s="73" t="s">
        <v>311</v>
      </c>
      <c r="B16" s="74"/>
      <c r="C16" s="74"/>
      <c r="D16" s="74"/>
      <c r="E16" s="74"/>
      <c r="F16" s="74"/>
      <c r="G16" s="74"/>
      <c r="H16" s="74"/>
      <c r="I16" s="74"/>
      <c r="J16" s="74"/>
      <c r="K16" s="150"/>
    </row>
    <row r="17" spans="1:11" ht="16.5" customHeight="1">
      <c r="A17" s="73" t="s">
        <v>312</v>
      </c>
      <c r="B17" s="74"/>
      <c r="C17" s="74"/>
      <c r="D17" s="74"/>
      <c r="E17" s="74"/>
      <c r="F17" s="74"/>
      <c r="G17" s="74"/>
      <c r="H17" s="74"/>
      <c r="I17" s="74"/>
      <c r="J17" s="74">
        <v>1411346</v>
      </c>
      <c r="K17" s="151">
        <f>SUM(B17:J17)</f>
        <v>1411346</v>
      </c>
    </row>
    <row r="18" spans="1:11" ht="16.5" customHeight="1">
      <c r="A18" s="73" t="s">
        <v>313</v>
      </c>
      <c r="B18" s="74"/>
      <c r="C18" s="74"/>
      <c r="D18" s="74"/>
      <c r="E18" s="74"/>
      <c r="F18" s="74"/>
      <c r="G18" s="74"/>
      <c r="H18" s="74"/>
      <c r="I18" s="74"/>
      <c r="J18" s="76"/>
      <c r="K18" s="151"/>
    </row>
    <row r="19" spans="1:11" ht="16.5" customHeight="1">
      <c r="A19" s="73" t="s">
        <v>314</v>
      </c>
      <c r="B19" s="74"/>
      <c r="C19" s="74"/>
      <c r="D19" s="74"/>
      <c r="E19" s="74"/>
      <c r="F19" s="74"/>
      <c r="G19" s="74"/>
      <c r="H19" s="74"/>
      <c r="I19" s="74"/>
      <c r="J19" s="74"/>
      <c r="K19" s="151"/>
    </row>
    <row r="20" spans="1:11" ht="16.5" customHeight="1">
      <c r="A20" s="73" t="s">
        <v>315</v>
      </c>
      <c r="B20" s="74"/>
      <c r="C20" s="74"/>
      <c r="D20" s="74"/>
      <c r="E20" s="74"/>
      <c r="F20" s="74"/>
      <c r="G20" s="74"/>
      <c r="H20" s="74"/>
      <c r="I20" s="74">
        <v>922503</v>
      </c>
      <c r="J20" s="76">
        <v>-922503</v>
      </c>
      <c r="K20" s="151">
        <f>SUM(B20:J20)</f>
        <v>0</v>
      </c>
    </row>
    <row r="21" spans="1:11" ht="16.5" customHeight="1">
      <c r="A21" s="77" t="s">
        <v>316</v>
      </c>
      <c r="B21" s="78">
        <f>SUM(B10:B20)</f>
        <v>4399000</v>
      </c>
      <c r="C21" s="78"/>
      <c r="D21" s="78"/>
      <c r="E21" s="78"/>
      <c r="F21" s="78"/>
      <c r="G21" s="78"/>
      <c r="H21" s="78"/>
      <c r="I21" s="78">
        <f>SUM(I10:I20)</f>
        <v>923125</v>
      </c>
      <c r="J21" s="78">
        <f>SUM(J10:J20)</f>
        <v>1475599</v>
      </c>
      <c r="K21" s="152">
        <f>SUM(K10:K20)</f>
        <v>6797724</v>
      </c>
    </row>
    <row r="22" spans="1:11" ht="14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153"/>
    </row>
    <row r="23" spans="1:11" ht="14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153"/>
    </row>
    <row r="24" spans="1:11" ht="16.5" customHeight="1">
      <c r="A24" s="81" t="s">
        <v>317</v>
      </c>
      <c r="B24" s="82">
        <f>B21</f>
        <v>4399000</v>
      </c>
      <c r="C24" s="83"/>
      <c r="D24" s="83"/>
      <c r="E24" s="83"/>
      <c r="F24" s="83"/>
      <c r="G24" s="74"/>
      <c r="H24" s="74"/>
      <c r="I24" s="78">
        <f>I21</f>
        <v>923125</v>
      </c>
      <c r="J24" s="84">
        <f>J21</f>
        <v>1475599</v>
      </c>
      <c r="K24" s="152">
        <f>K21</f>
        <v>6797724</v>
      </c>
    </row>
    <row r="25" spans="1:11" ht="16.5" customHeight="1">
      <c r="A25" s="85" t="s">
        <v>318</v>
      </c>
      <c r="B25" s="71"/>
      <c r="C25" s="71"/>
      <c r="D25" s="71"/>
      <c r="E25" s="71"/>
      <c r="F25" s="71"/>
      <c r="G25" s="74"/>
      <c r="H25" s="74"/>
      <c r="I25" s="74"/>
      <c r="J25" s="74"/>
      <c r="K25" s="151"/>
    </row>
    <row r="26" spans="1:13" ht="16.5" customHeight="1">
      <c r="A26" s="73" t="s">
        <v>307</v>
      </c>
      <c r="B26" s="74"/>
      <c r="C26" s="74"/>
      <c r="D26" s="74"/>
      <c r="E26" s="74"/>
      <c r="F26" s="74"/>
      <c r="G26" s="74"/>
      <c r="H26" s="74"/>
      <c r="I26" s="74"/>
      <c r="J26" s="74"/>
      <c r="K26" s="151"/>
      <c r="M26" s="86"/>
    </row>
    <row r="27" spans="1:11" ht="16.5" customHeight="1">
      <c r="A27" s="73" t="s">
        <v>308</v>
      </c>
      <c r="B27" s="74"/>
      <c r="C27" s="74"/>
      <c r="D27" s="74"/>
      <c r="E27" s="74"/>
      <c r="F27" s="74"/>
      <c r="G27" s="74"/>
      <c r="H27" s="74"/>
      <c r="I27" s="74"/>
      <c r="J27" s="74"/>
      <c r="K27" s="151"/>
    </row>
    <row r="28" spans="1:11" ht="16.5" customHeight="1">
      <c r="A28" s="73" t="s">
        <v>319</v>
      </c>
      <c r="B28" s="74"/>
      <c r="C28" s="74"/>
      <c r="D28" s="74"/>
      <c r="E28" s="74"/>
      <c r="F28" s="74"/>
      <c r="G28" s="74"/>
      <c r="H28" s="74"/>
      <c r="I28" s="74"/>
      <c r="J28" s="74"/>
      <c r="K28" s="151"/>
    </row>
    <row r="29" spans="1:11" ht="16.5" customHeight="1">
      <c r="A29" s="73" t="s">
        <v>310</v>
      </c>
      <c r="B29" s="74"/>
      <c r="C29" s="74"/>
      <c r="D29" s="74"/>
      <c r="E29" s="74"/>
      <c r="F29" s="74"/>
      <c r="G29" s="74"/>
      <c r="H29" s="74"/>
      <c r="I29" s="74"/>
      <c r="J29" s="74"/>
      <c r="K29" s="151"/>
    </row>
    <row r="30" spans="1:11" ht="16.5" customHeight="1">
      <c r="A30" s="73" t="s">
        <v>320</v>
      </c>
      <c r="B30" s="74"/>
      <c r="C30" s="74"/>
      <c r="D30" s="74"/>
      <c r="E30" s="74"/>
      <c r="F30" s="74"/>
      <c r="G30" s="74"/>
      <c r="H30" s="74"/>
      <c r="I30" s="74"/>
      <c r="J30" s="74"/>
      <c r="K30" s="151"/>
    </row>
    <row r="31" spans="1:11" ht="16.5" customHeight="1">
      <c r="A31" s="73" t="s">
        <v>321</v>
      </c>
      <c r="B31" s="74"/>
      <c r="C31" s="74"/>
      <c r="D31" s="74"/>
      <c r="E31" s="74"/>
      <c r="F31" s="74"/>
      <c r="G31" s="74"/>
      <c r="H31" s="74"/>
      <c r="I31" s="74"/>
      <c r="J31" s="74">
        <f>'bu 30.09.'!D115</f>
        <v>1034130</v>
      </c>
      <c r="K31" s="152">
        <f>SUM(B31:J31)</f>
        <v>1034130</v>
      </c>
    </row>
    <row r="32" spans="1:11" ht="16.5" customHeight="1">
      <c r="A32" s="73" t="s">
        <v>313</v>
      </c>
      <c r="B32" s="87"/>
      <c r="C32" s="74"/>
      <c r="D32" s="74"/>
      <c r="E32" s="74"/>
      <c r="F32" s="74"/>
      <c r="G32" s="74"/>
      <c r="H32" s="74"/>
      <c r="I32" s="74"/>
      <c r="J32" s="76"/>
      <c r="K32" s="151"/>
    </row>
    <row r="33" spans="1:11" ht="16.5" customHeight="1">
      <c r="A33" s="73" t="s">
        <v>314</v>
      </c>
      <c r="B33" s="74"/>
      <c r="C33" s="74"/>
      <c r="D33" s="74"/>
      <c r="E33" s="74"/>
      <c r="F33" s="74"/>
      <c r="G33" s="74"/>
      <c r="H33" s="74"/>
      <c r="I33" s="74"/>
      <c r="J33" s="74"/>
      <c r="K33" s="151"/>
    </row>
    <row r="34" spans="1:11" ht="16.5" customHeight="1">
      <c r="A34" s="73" t="s">
        <v>315</v>
      </c>
      <c r="B34" s="74"/>
      <c r="C34" s="74"/>
      <c r="D34" s="74"/>
      <c r="E34" s="74"/>
      <c r="F34" s="74"/>
      <c r="G34" s="74"/>
      <c r="H34" s="74"/>
      <c r="I34" s="87">
        <v>1475599</v>
      </c>
      <c r="J34" s="76">
        <v>-1475599</v>
      </c>
      <c r="K34" s="154"/>
    </row>
    <row r="35" spans="1:14" ht="16.5" customHeight="1">
      <c r="A35" s="77" t="s">
        <v>322</v>
      </c>
      <c r="B35" s="78">
        <f>SUM(B24:B34)</f>
        <v>4399000</v>
      </c>
      <c r="C35" s="74"/>
      <c r="D35" s="74"/>
      <c r="E35" s="74"/>
      <c r="F35" s="74"/>
      <c r="G35" s="74"/>
      <c r="H35" s="74"/>
      <c r="I35" s="78">
        <f>SUM(I24:I34)</f>
        <v>2398724</v>
      </c>
      <c r="J35" s="78">
        <f>SUM(J24:J34)</f>
        <v>1034130</v>
      </c>
      <c r="K35" s="152">
        <f>SUM(K24:K34)</f>
        <v>7831854</v>
      </c>
      <c r="L35" s="86"/>
      <c r="M35" s="96">
        <f>'bs 30.09.'!D61+'bs 30.09.'!D64</f>
        <v>7831854</v>
      </c>
      <c r="N35" s="96">
        <f>K35-M35</f>
        <v>0</v>
      </c>
    </row>
    <row r="36" spans="1:14" ht="16.5" customHeight="1">
      <c r="A36" s="88"/>
      <c r="B36" s="89"/>
      <c r="C36" s="90"/>
      <c r="D36" s="90"/>
      <c r="E36" s="90"/>
      <c r="F36" s="90"/>
      <c r="G36" s="90"/>
      <c r="H36" s="90"/>
      <c r="I36" s="89"/>
      <c r="J36" s="89"/>
      <c r="K36" s="155"/>
      <c r="L36" s="86"/>
      <c r="M36" s="86"/>
      <c r="N36" s="86"/>
    </row>
    <row r="37" spans="1:14" ht="16.5" customHeight="1">
      <c r="A37" s="88"/>
      <c r="B37" s="89"/>
      <c r="C37" s="90"/>
      <c r="D37" s="90"/>
      <c r="E37" s="90"/>
      <c r="F37" s="90"/>
      <c r="G37" s="90"/>
      <c r="H37" s="90"/>
      <c r="I37" s="89"/>
      <c r="J37" s="89"/>
      <c r="K37" s="155"/>
      <c r="L37" s="86"/>
      <c r="M37" s="86"/>
      <c r="N37" s="86"/>
    </row>
    <row r="39" spans="1:13" ht="14.25">
      <c r="A39" s="91" t="s">
        <v>1943</v>
      </c>
      <c r="B39" s="92" t="s">
        <v>1953</v>
      </c>
      <c r="C39" s="92"/>
      <c r="D39" s="92"/>
      <c r="E39" s="92"/>
      <c r="M39" s="86"/>
    </row>
    <row r="40" spans="1:13" ht="14.25">
      <c r="A40" s="91"/>
      <c r="B40" s="92"/>
      <c r="C40" s="92"/>
      <c r="D40" s="92"/>
      <c r="E40" s="92"/>
      <c r="M40" s="86"/>
    </row>
    <row r="41" spans="1:13" ht="14.25">
      <c r="A41" s="91" t="s">
        <v>2545</v>
      </c>
      <c r="B41" s="92" t="s">
        <v>346</v>
      </c>
      <c r="C41" s="319"/>
      <c r="D41" s="319"/>
      <c r="E41" s="319"/>
      <c r="F41" s="320" t="s">
        <v>340</v>
      </c>
      <c r="G41" s="320"/>
      <c r="H41" s="319"/>
      <c r="I41" s="319"/>
      <c r="J41" s="319"/>
      <c r="M41" s="86"/>
    </row>
    <row r="42" spans="1:3" ht="14.25">
      <c r="A42" s="65"/>
      <c r="B42" s="65"/>
      <c r="C42" s="65"/>
    </row>
    <row r="43" spans="1:3" ht="14.25">
      <c r="A43" s="65"/>
      <c r="B43" s="65"/>
      <c r="C43" s="65"/>
    </row>
    <row r="44" spans="1:3" ht="14.25">
      <c r="A44" s="65"/>
      <c r="B44" s="65"/>
      <c r="C44" s="65"/>
    </row>
    <row r="48" ht="14.25">
      <c r="J48" s="86"/>
    </row>
    <row r="59" ht="14.25">
      <c r="D59" s="9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8"/>
  <sheetViews>
    <sheetView tabSelected="1" zoomScalePageLayoutView="0" workbookViewId="0" topLeftCell="A1">
      <selection activeCell="G106" sqref="G106"/>
    </sheetView>
  </sheetViews>
  <sheetFormatPr defaultColWidth="8.8515625" defaultRowHeight="15"/>
  <cols>
    <col min="1" max="1" width="22.7109375" style="4" customWidth="1"/>
    <col min="2" max="2" width="71.7109375" style="7" customWidth="1"/>
    <col min="3" max="3" width="5.7109375" style="33" customWidth="1"/>
    <col min="4" max="5" width="17.28125" style="34" customWidth="1"/>
    <col min="6" max="6" width="16.28125" style="138" customWidth="1"/>
    <col min="7" max="8" width="12.7109375" style="7" customWidth="1"/>
    <col min="9" max="9" width="13.140625" style="7" customWidth="1"/>
    <col min="10" max="16384" width="8.8515625" style="7" customWidth="1"/>
  </cols>
  <sheetData>
    <row r="1" spans="1:5" ht="12.75">
      <c r="A1" s="300" t="s">
        <v>2548</v>
      </c>
      <c r="B1" s="300"/>
      <c r="C1" s="5"/>
      <c r="D1" s="6" t="s">
        <v>341</v>
      </c>
      <c r="E1" s="6"/>
    </row>
    <row r="2" spans="1:5" ht="12.75">
      <c r="A2" s="300" t="s">
        <v>1942</v>
      </c>
      <c r="B2" s="300"/>
      <c r="C2" s="5"/>
      <c r="D2" s="6" t="s">
        <v>342</v>
      </c>
      <c r="E2" s="6"/>
    </row>
    <row r="3" spans="1:5" ht="16.5" customHeight="1">
      <c r="A3" s="306" t="s">
        <v>177</v>
      </c>
      <c r="B3" s="306"/>
      <c r="C3" s="306"/>
      <c r="D3" s="306"/>
      <c r="E3" s="306"/>
    </row>
    <row r="4" spans="1:5" ht="16.5" customHeight="1">
      <c r="A4" s="306" t="s">
        <v>2546</v>
      </c>
      <c r="B4" s="306"/>
      <c r="C4" s="306"/>
      <c r="D4" s="306"/>
      <c r="E4" s="306"/>
    </row>
    <row r="5" spans="1:5" ht="16.5" customHeight="1">
      <c r="A5" s="303" t="s">
        <v>58</v>
      </c>
      <c r="B5" s="303"/>
      <c r="C5" s="303"/>
      <c r="D5" s="303"/>
      <c r="E5" s="303"/>
    </row>
    <row r="6" spans="1:5" ht="12" customHeight="1">
      <c r="A6" s="322" t="s">
        <v>59</v>
      </c>
      <c r="B6" s="322" t="s">
        <v>0</v>
      </c>
      <c r="C6" s="324" t="s">
        <v>324</v>
      </c>
      <c r="D6" s="325" t="s">
        <v>325</v>
      </c>
      <c r="E6" s="325"/>
    </row>
    <row r="7" spans="1:7" ht="20.25" customHeight="1">
      <c r="A7" s="322"/>
      <c r="B7" s="322"/>
      <c r="C7" s="324"/>
      <c r="D7" s="236" t="s">
        <v>3</v>
      </c>
      <c r="E7" s="236" t="s">
        <v>4</v>
      </c>
      <c r="F7" s="98"/>
      <c r="G7" s="97"/>
    </row>
    <row r="8" spans="1:7" ht="12.75" customHeight="1">
      <c r="A8" s="237">
        <v>1</v>
      </c>
      <c r="B8" s="237">
        <v>2</v>
      </c>
      <c r="C8" s="237">
        <v>3</v>
      </c>
      <c r="D8" s="237">
        <v>4</v>
      </c>
      <c r="E8" s="237">
        <v>5</v>
      </c>
      <c r="F8" s="98"/>
      <c r="G8" s="98"/>
    </row>
    <row r="9" spans="1:7" ht="16.5" customHeight="1">
      <c r="A9" s="240" t="s">
        <v>57</v>
      </c>
      <c r="B9" s="241" t="s">
        <v>60</v>
      </c>
      <c r="C9" s="242">
        <v>5</v>
      </c>
      <c r="D9" s="243">
        <v>69366</v>
      </c>
      <c r="E9" s="243">
        <v>73</v>
      </c>
      <c r="F9" s="139"/>
      <c r="G9" s="98"/>
    </row>
    <row r="10" spans="1:7" ht="15" customHeight="1">
      <c r="A10" s="240" t="s">
        <v>328</v>
      </c>
      <c r="B10" s="244" t="s">
        <v>61</v>
      </c>
      <c r="C10" s="242"/>
      <c r="D10" s="245">
        <v>0</v>
      </c>
      <c r="E10" s="245">
        <v>0</v>
      </c>
      <c r="F10" s="98"/>
      <c r="G10" s="98"/>
    </row>
    <row r="11" spans="1:7" ht="17.25" customHeight="1">
      <c r="A11" s="240" t="s">
        <v>62</v>
      </c>
      <c r="B11" s="244" t="s">
        <v>63</v>
      </c>
      <c r="C11" s="242"/>
      <c r="D11" s="246">
        <v>81729</v>
      </c>
      <c r="E11" s="246">
        <v>2122</v>
      </c>
      <c r="F11" s="98"/>
      <c r="G11" s="98"/>
    </row>
    <row r="12" spans="1:7" ht="30" customHeight="1">
      <c r="A12" s="240" t="s">
        <v>327</v>
      </c>
      <c r="B12" s="247" t="s">
        <v>64</v>
      </c>
      <c r="C12" s="242"/>
      <c r="D12" s="245">
        <v>0</v>
      </c>
      <c r="E12" s="245">
        <v>0</v>
      </c>
      <c r="F12" s="98"/>
      <c r="G12" s="98"/>
    </row>
    <row r="13" spans="1:7" ht="14.25">
      <c r="A13" s="240" t="s">
        <v>329</v>
      </c>
      <c r="B13" s="244" t="s">
        <v>65</v>
      </c>
      <c r="C13" s="242"/>
      <c r="D13" s="246">
        <v>-12363</v>
      </c>
      <c r="E13" s="246">
        <v>-2049</v>
      </c>
      <c r="F13" s="98"/>
      <c r="G13" s="98"/>
    </row>
    <row r="14" spans="1:7" ht="30">
      <c r="A14" s="240" t="s">
        <v>57</v>
      </c>
      <c r="B14" s="248" t="s">
        <v>66</v>
      </c>
      <c r="C14" s="242">
        <v>6</v>
      </c>
      <c r="D14" s="243">
        <v>1083065</v>
      </c>
      <c r="E14" s="243">
        <v>162196</v>
      </c>
      <c r="F14" s="139"/>
      <c r="G14" s="98"/>
    </row>
    <row r="15" spans="1:7" ht="14.25">
      <c r="A15" s="240" t="s">
        <v>330</v>
      </c>
      <c r="B15" s="244" t="s">
        <v>67</v>
      </c>
      <c r="C15" s="242"/>
      <c r="D15" s="245">
        <v>933813</v>
      </c>
      <c r="E15" s="245"/>
      <c r="F15" s="98"/>
      <c r="G15" s="98"/>
    </row>
    <row r="16" spans="1:7" ht="17.25" customHeight="1">
      <c r="A16" s="240" t="s">
        <v>68</v>
      </c>
      <c r="B16" s="244" t="s">
        <v>69</v>
      </c>
      <c r="C16" s="242"/>
      <c r="D16" s="246">
        <v>534188</v>
      </c>
      <c r="E16" s="246">
        <v>527060</v>
      </c>
      <c r="F16" s="98"/>
      <c r="G16" s="98"/>
    </row>
    <row r="17" spans="1:7" ht="28.5" customHeight="1">
      <c r="A17" s="240" t="s">
        <v>331</v>
      </c>
      <c r="B17" s="247" t="s">
        <v>70</v>
      </c>
      <c r="C17" s="242"/>
      <c r="D17" s="245">
        <v>12800</v>
      </c>
      <c r="E17" s="245">
        <v>0</v>
      </c>
      <c r="F17" s="98"/>
      <c r="G17" s="98"/>
    </row>
    <row r="18" spans="1:7" ht="28.5" customHeight="1">
      <c r="A18" s="240" t="s">
        <v>71</v>
      </c>
      <c r="B18" s="247" t="s">
        <v>72</v>
      </c>
      <c r="C18" s="242"/>
      <c r="D18" s="245">
        <v>0</v>
      </c>
      <c r="E18" s="245">
        <v>0</v>
      </c>
      <c r="F18" s="98"/>
      <c r="G18" s="98"/>
    </row>
    <row r="19" spans="1:7" ht="28.5" customHeight="1">
      <c r="A19" s="240" t="s">
        <v>332</v>
      </c>
      <c r="B19" s="247" t="s">
        <v>73</v>
      </c>
      <c r="C19" s="242"/>
      <c r="D19" s="246">
        <v>-397736</v>
      </c>
      <c r="E19" s="246">
        <v>-364864</v>
      </c>
      <c r="F19" s="98"/>
      <c r="G19" s="98"/>
    </row>
    <row r="20" spans="1:7" ht="16.5" customHeight="1">
      <c r="A20" s="240" t="s">
        <v>57</v>
      </c>
      <c r="B20" s="241" t="s">
        <v>74</v>
      </c>
      <c r="C20" s="242">
        <v>7</v>
      </c>
      <c r="D20" s="243">
        <v>6293088</v>
      </c>
      <c r="E20" s="243">
        <v>874886</v>
      </c>
      <c r="F20" s="139"/>
      <c r="G20" s="98"/>
    </row>
    <row r="21" spans="1:7" ht="16.5" customHeight="1">
      <c r="A21" s="240" t="s">
        <v>57</v>
      </c>
      <c r="B21" s="244" t="s">
        <v>75</v>
      </c>
      <c r="C21" s="242"/>
      <c r="D21" s="245">
        <v>6293088</v>
      </c>
      <c r="E21" s="245">
        <v>874886</v>
      </c>
      <c r="F21" s="140"/>
      <c r="G21" s="98"/>
    </row>
    <row r="22" spans="1:7" ht="16.5" customHeight="1">
      <c r="A22" s="249" t="s">
        <v>76</v>
      </c>
      <c r="B22" s="244" t="s">
        <v>77</v>
      </c>
      <c r="C22" s="242"/>
      <c r="D22" s="245">
        <v>0</v>
      </c>
      <c r="E22" s="245">
        <v>0</v>
      </c>
      <c r="F22" s="98"/>
      <c r="G22" s="98"/>
    </row>
    <row r="23" spans="1:7" ht="16.5" customHeight="1">
      <c r="A23" s="249" t="s">
        <v>78</v>
      </c>
      <c r="B23" s="244" t="s">
        <v>79</v>
      </c>
      <c r="C23" s="242"/>
      <c r="D23" s="246">
        <v>4830376</v>
      </c>
      <c r="E23" s="246">
        <v>184013</v>
      </c>
      <c r="F23" s="98"/>
      <c r="G23" s="98"/>
    </row>
    <row r="24" spans="1:7" ht="16.5" customHeight="1">
      <c r="A24" s="249" t="s">
        <v>80</v>
      </c>
      <c r="B24" s="244" t="s">
        <v>81</v>
      </c>
      <c r="C24" s="242"/>
      <c r="D24" s="245">
        <v>0</v>
      </c>
      <c r="E24" s="245">
        <v>0</v>
      </c>
      <c r="F24" s="98"/>
      <c r="G24" s="98"/>
    </row>
    <row r="25" spans="1:7" ht="16.5" customHeight="1">
      <c r="A25" s="249" t="s">
        <v>82</v>
      </c>
      <c r="B25" s="244" t="s">
        <v>83</v>
      </c>
      <c r="C25" s="242"/>
      <c r="D25" s="245">
        <v>0</v>
      </c>
      <c r="E25" s="245">
        <v>0</v>
      </c>
      <c r="F25" s="98"/>
      <c r="G25" s="98"/>
    </row>
    <row r="26" spans="1:7" ht="16.5" customHeight="1">
      <c r="A26" s="249" t="s">
        <v>84</v>
      </c>
      <c r="B26" s="244" t="s">
        <v>85</v>
      </c>
      <c r="C26" s="242"/>
      <c r="D26" s="245">
        <v>500000</v>
      </c>
      <c r="E26" s="245">
        <v>500000</v>
      </c>
      <c r="F26" s="98"/>
      <c r="G26" s="98"/>
    </row>
    <row r="27" spans="1:7" ht="30" customHeight="1">
      <c r="A27" s="249" t="s">
        <v>86</v>
      </c>
      <c r="B27" s="247" t="s">
        <v>87</v>
      </c>
      <c r="C27" s="242"/>
      <c r="D27" s="245">
        <v>808025</v>
      </c>
      <c r="E27" s="245">
        <v>0</v>
      </c>
      <c r="F27" s="98"/>
      <c r="G27" s="98"/>
    </row>
    <row r="28" spans="1:7" ht="17.25" customHeight="1">
      <c r="A28" s="240" t="s">
        <v>333</v>
      </c>
      <c r="B28" s="244" t="s">
        <v>88</v>
      </c>
      <c r="C28" s="242"/>
      <c r="D28" s="245">
        <v>50000</v>
      </c>
      <c r="E28" s="245">
        <v>50000</v>
      </c>
      <c r="F28" s="98"/>
      <c r="G28" s="98"/>
    </row>
    <row r="29" spans="1:7" ht="17.25" customHeight="1">
      <c r="A29" s="240" t="s">
        <v>334</v>
      </c>
      <c r="B29" s="244" t="s">
        <v>89</v>
      </c>
      <c r="C29" s="242"/>
      <c r="D29" s="246">
        <v>104687</v>
      </c>
      <c r="E29" s="246">
        <v>140873</v>
      </c>
      <c r="F29" s="98"/>
      <c r="G29" s="98"/>
    </row>
    <row r="30" spans="1:7" ht="17.25" customHeight="1">
      <c r="A30" s="249" t="s">
        <v>90</v>
      </c>
      <c r="B30" s="244" t="s">
        <v>91</v>
      </c>
      <c r="C30" s="242"/>
      <c r="D30" s="245">
        <v>0</v>
      </c>
      <c r="E30" s="245">
        <v>0</v>
      </c>
      <c r="F30" s="98"/>
      <c r="G30" s="98"/>
    </row>
    <row r="31" spans="1:7" ht="17.25" customHeight="1">
      <c r="A31" s="249" t="s">
        <v>92</v>
      </c>
      <c r="B31" s="244" t="s">
        <v>93</v>
      </c>
      <c r="C31" s="242"/>
      <c r="D31" s="245">
        <v>0</v>
      </c>
      <c r="E31" s="245">
        <v>0</v>
      </c>
      <c r="F31" s="98"/>
      <c r="G31" s="98"/>
    </row>
    <row r="32" spans="1:7" ht="17.25" customHeight="1">
      <c r="A32" s="249" t="s">
        <v>94</v>
      </c>
      <c r="B32" s="244" t="s">
        <v>95</v>
      </c>
      <c r="C32" s="242"/>
      <c r="D32" s="245">
        <v>0</v>
      </c>
      <c r="E32" s="245">
        <v>0</v>
      </c>
      <c r="F32" s="98"/>
      <c r="G32" s="98"/>
    </row>
    <row r="33" spans="1:7" ht="30" customHeight="1">
      <c r="A33" s="240" t="s">
        <v>57</v>
      </c>
      <c r="B33" s="247" t="s">
        <v>96</v>
      </c>
      <c r="C33" s="242"/>
      <c r="D33" s="245">
        <v>0</v>
      </c>
      <c r="E33" s="245">
        <v>0</v>
      </c>
      <c r="F33" s="98"/>
      <c r="G33" s="98"/>
    </row>
    <row r="34" spans="1:7" ht="30.75" customHeight="1">
      <c r="A34" s="249" t="s">
        <v>97</v>
      </c>
      <c r="B34" s="247" t="s">
        <v>98</v>
      </c>
      <c r="C34" s="242"/>
      <c r="D34" s="245">
        <v>0</v>
      </c>
      <c r="E34" s="245">
        <v>0</v>
      </c>
      <c r="F34" s="98"/>
      <c r="G34" s="98"/>
    </row>
    <row r="35" spans="1:7" ht="30.75" customHeight="1">
      <c r="A35" s="240" t="s">
        <v>335</v>
      </c>
      <c r="B35" s="247" t="s">
        <v>99</v>
      </c>
      <c r="C35" s="242"/>
      <c r="D35" s="245">
        <v>0</v>
      </c>
      <c r="E35" s="245">
        <v>0</v>
      </c>
      <c r="F35" s="98"/>
      <c r="G35" s="98"/>
    </row>
    <row r="36" spans="1:7" ht="30" customHeight="1">
      <c r="A36" s="240" t="s">
        <v>336</v>
      </c>
      <c r="B36" s="247" t="s">
        <v>100</v>
      </c>
      <c r="C36" s="242"/>
      <c r="D36" s="245">
        <v>0</v>
      </c>
      <c r="E36" s="245">
        <v>0</v>
      </c>
      <c r="F36" s="98"/>
      <c r="G36" s="98"/>
    </row>
    <row r="37" spans="1:7" ht="17.25" customHeight="1">
      <c r="A37" s="240" t="s">
        <v>57</v>
      </c>
      <c r="B37" s="241" t="s">
        <v>101</v>
      </c>
      <c r="C37" s="242">
        <v>8</v>
      </c>
      <c r="D37" s="243">
        <v>6933691</v>
      </c>
      <c r="E37" s="243">
        <v>11975817</v>
      </c>
      <c r="F37" s="139"/>
      <c r="G37" s="98"/>
    </row>
    <row r="38" spans="1:7" ht="14.25">
      <c r="A38" s="240" t="s">
        <v>102</v>
      </c>
      <c r="B38" s="244" t="s">
        <v>103</v>
      </c>
      <c r="C38" s="242"/>
      <c r="D38" s="245">
        <v>366961</v>
      </c>
      <c r="E38" s="245">
        <v>53237</v>
      </c>
      <c r="F38" s="98"/>
      <c r="G38" s="98"/>
    </row>
    <row r="39" spans="1:7" ht="17.25" customHeight="1">
      <c r="A39" s="240" t="s">
        <v>104</v>
      </c>
      <c r="B39" s="244" t="s">
        <v>105</v>
      </c>
      <c r="C39" s="242"/>
      <c r="D39" s="245">
        <v>6566730</v>
      </c>
      <c r="E39" s="245">
        <v>11922580</v>
      </c>
      <c r="F39" s="98"/>
      <c r="G39" s="98"/>
    </row>
    <row r="40" spans="1:7" ht="17.25" customHeight="1">
      <c r="A40" s="240">
        <v>186</v>
      </c>
      <c r="B40" s="247" t="s">
        <v>106</v>
      </c>
      <c r="C40" s="242"/>
      <c r="D40" s="245">
        <v>0</v>
      </c>
      <c r="E40" s="245">
        <v>0</v>
      </c>
      <c r="F40" s="98"/>
      <c r="G40" s="98"/>
    </row>
    <row r="41" spans="1:7" ht="16.5" customHeight="1">
      <c r="A41" s="240" t="s">
        <v>57</v>
      </c>
      <c r="B41" s="241" t="s">
        <v>107</v>
      </c>
      <c r="C41" s="242"/>
      <c r="D41" s="243">
        <v>2016496</v>
      </c>
      <c r="E41" s="243">
        <v>1855303</v>
      </c>
      <c r="F41" s="139"/>
      <c r="G41" s="98"/>
    </row>
    <row r="42" spans="1:7" ht="16.5" customHeight="1">
      <c r="A42" s="240" t="s">
        <v>1048</v>
      </c>
      <c r="B42" s="244" t="s">
        <v>108</v>
      </c>
      <c r="C42" s="242">
        <v>9</v>
      </c>
      <c r="D42" s="245">
        <v>242064</v>
      </c>
      <c r="E42" s="245">
        <v>116765</v>
      </c>
      <c r="F42" s="98"/>
      <c r="G42" s="98"/>
    </row>
    <row r="43" spans="1:7" ht="16.5" customHeight="1">
      <c r="A43" s="240" t="s">
        <v>57</v>
      </c>
      <c r="B43" s="244" t="s">
        <v>109</v>
      </c>
      <c r="C43" s="242">
        <v>10</v>
      </c>
      <c r="D43" s="245">
        <v>1761424</v>
      </c>
      <c r="E43" s="245">
        <v>1723084</v>
      </c>
      <c r="F43" s="140"/>
      <c r="G43" s="98"/>
    </row>
    <row r="44" spans="1:7" ht="16.5" customHeight="1">
      <c r="A44" s="240">
        <v>12</v>
      </c>
      <c r="B44" s="244" t="s">
        <v>110</v>
      </c>
      <c r="C44" s="242"/>
      <c r="D44" s="245">
        <v>953861</v>
      </c>
      <c r="E44" s="245">
        <v>1084790</v>
      </c>
      <c r="F44" s="98"/>
      <c r="G44" s="98"/>
    </row>
    <row r="45" spans="1:7" ht="16.5" customHeight="1">
      <c r="A45" s="240">
        <v>13</v>
      </c>
      <c r="B45" s="244" t="s">
        <v>111</v>
      </c>
      <c r="C45" s="242"/>
      <c r="D45" s="245">
        <v>162450</v>
      </c>
      <c r="E45" s="245">
        <v>48406</v>
      </c>
      <c r="F45" s="98"/>
      <c r="G45" s="98"/>
    </row>
    <row r="46" spans="1:7" ht="16.5" customHeight="1">
      <c r="A46" s="240">
        <v>14</v>
      </c>
      <c r="B46" s="244" t="s">
        <v>112</v>
      </c>
      <c r="C46" s="242"/>
      <c r="D46" s="245">
        <v>67275</v>
      </c>
      <c r="E46" s="245">
        <v>9584</v>
      </c>
      <c r="F46" s="98"/>
      <c r="G46" s="98"/>
    </row>
    <row r="47" spans="1:7" ht="16.5" customHeight="1">
      <c r="A47" s="240">
        <v>15</v>
      </c>
      <c r="B47" s="244" t="s">
        <v>113</v>
      </c>
      <c r="C47" s="242"/>
      <c r="D47" s="245">
        <v>131576</v>
      </c>
      <c r="E47" s="245">
        <v>162550</v>
      </c>
      <c r="F47" s="98"/>
      <c r="G47" s="98"/>
    </row>
    <row r="48" spans="1:7" ht="16.5" customHeight="1">
      <c r="A48" s="240">
        <v>16</v>
      </c>
      <c r="B48" s="244" t="s">
        <v>114</v>
      </c>
      <c r="C48" s="242"/>
      <c r="D48" s="245">
        <v>111815</v>
      </c>
      <c r="E48" s="245">
        <v>43958</v>
      </c>
      <c r="F48" s="98"/>
      <c r="G48" s="98"/>
    </row>
    <row r="49" spans="1:7" ht="16.5" customHeight="1">
      <c r="A49" s="240">
        <v>17</v>
      </c>
      <c r="B49" s="244" t="s">
        <v>115</v>
      </c>
      <c r="C49" s="242"/>
      <c r="D49" s="245">
        <v>334447</v>
      </c>
      <c r="E49" s="245">
        <v>373796</v>
      </c>
      <c r="F49" s="98"/>
      <c r="G49" s="98"/>
    </row>
    <row r="50" spans="1:7" ht="16.5" customHeight="1">
      <c r="A50" s="249" t="s">
        <v>116</v>
      </c>
      <c r="B50" s="244" t="s">
        <v>117</v>
      </c>
      <c r="C50" s="242">
        <v>11</v>
      </c>
      <c r="D50" s="245">
        <v>13008</v>
      </c>
      <c r="E50" s="245">
        <v>15454</v>
      </c>
      <c r="F50" s="98"/>
      <c r="G50" s="98"/>
    </row>
    <row r="51" spans="1:7" ht="27" customHeight="1">
      <c r="A51" s="250" t="s">
        <v>118</v>
      </c>
      <c r="B51" s="251" t="s">
        <v>119</v>
      </c>
      <c r="C51" s="252">
        <v>12</v>
      </c>
      <c r="D51" s="253">
        <v>798044</v>
      </c>
      <c r="E51" s="253">
        <v>603886</v>
      </c>
      <c r="F51" s="98"/>
      <c r="G51" s="98"/>
    </row>
    <row r="52" spans="1:7" ht="15" customHeight="1">
      <c r="A52" s="240" t="s">
        <v>57</v>
      </c>
      <c r="B52" s="241" t="s">
        <v>120</v>
      </c>
      <c r="C52" s="242">
        <v>13</v>
      </c>
      <c r="D52" s="243">
        <v>1431622</v>
      </c>
      <c r="E52" s="243">
        <v>1420518</v>
      </c>
      <c r="F52" s="141"/>
      <c r="G52" s="98"/>
    </row>
    <row r="53" spans="1:7" ht="15" customHeight="1">
      <c r="A53" s="240">
        <v>192</v>
      </c>
      <c r="B53" s="244" t="s">
        <v>121</v>
      </c>
      <c r="C53" s="242"/>
      <c r="D53" s="245">
        <v>1416560</v>
      </c>
      <c r="E53" s="245">
        <v>1398043</v>
      </c>
      <c r="F53" s="142"/>
      <c r="G53" s="98"/>
    </row>
    <row r="54" spans="1:7" ht="15" customHeight="1">
      <c r="A54" s="249" t="s">
        <v>326</v>
      </c>
      <c r="B54" s="244" t="s">
        <v>122</v>
      </c>
      <c r="C54" s="242"/>
      <c r="D54" s="245">
        <v>15062</v>
      </c>
      <c r="E54" s="245">
        <v>22475</v>
      </c>
      <c r="F54" s="142"/>
      <c r="G54" s="98"/>
    </row>
    <row r="55" spans="1:7" ht="15" customHeight="1">
      <c r="A55" s="240" t="s">
        <v>1935</v>
      </c>
      <c r="B55" s="241" t="s">
        <v>123</v>
      </c>
      <c r="C55" s="242"/>
      <c r="D55" s="243">
        <v>0</v>
      </c>
      <c r="E55" s="243">
        <v>0</v>
      </c>
      <c r="F55" s="142"/>
      <c r="G55" s="98"/>
    </row>
    <row r="56" spans="1:7" ht="16.5" customHeight="1">
      <c r="A56" s="240"/>
      <c r="B56" s="241" t="s">
        <v>124</v>
      </c>
      <c r="C56" s="242"/>
      <c r="D56" s="243">
        <v>18625372</v>
      </c>
      <c r="E56" s="243">
        <v>16892679</v>
      </c>
      <c r="F56" s="141"/>
      <c r="G56" s="98"/>
    </row>
    <row r="57" spans="1:7" ht="31.5" customHeight="1">
      <c r="A57" s="321" t="s">
        <v>125</v>
      </c>
      <c r="B57" s="321"/>
      <c r="C57" s="321"/>
      <c r="D57" s="321"/>
      <c r="E57" s="321"/>
      <c r="F57" s="142"/>
      <c r="G57" s="98"/>
    </row>
    <row r="58" spans="1:7" ht="11.25" customHeight="1">
      <c r="A58" s="322" t="s">
        <v>59</v>
      </c>
      <c r="B58" s="323" t="s">
        <v>0</v>
      </c>
      <c r="C58" s="324" t="s">
        <v>324</v>
      </c>
      <c r="D58" s="325" t="s">
        <v>325</v>
      </c>
      <c r="E58" s="325"/>
      <c r="F58" s="142"/>
      <c r="G58" s="98"/>
    </row>
    <row r="59" spans="1:7" ht="30" customHeight="1">
      <c r="A59" s="322"/>
      <c r="B59" s="323"/>
      <c r="C59" s="324"/>
      <c r="D59" s="236" t="s">
        <v>3</v>
      </c>
      <c r="E59" s="236" t="s">
        <v>4</v>
      </c>
      <c r="F59" s="98"/>
      <c r="G59" s="98"/>
    </row>
    <row r="60" spans="1:7" ht="12.75" customHeight="1">
      <c r="A60" s="237">
        <v>1</v>
      </c>
      <c r="B60" s="237">
        <v>2</v>
      </c>
      <c r="C60" s="237">
        <v>3</v>
      </c>
      <c r="D60" s="237">
        <v>4</v>
      </c>
      <c r="E60" s="237">
        <v>5</v>
      </c>
      <c r="F60" s="98"/>
      <c r="G60" s="98"/>
    </row>
    <row r="61" spans="1:7" ht="17.25" customHeight="1">
      <c r="A61" s="254" t="s">
        <v>57</v>
      </c>
      <c r="B61" s="241" t="s">
        <v>126</v>
      </c>
      <c r="C61" s="242">
        <v>14</v>
      </c>
      <c r="D61" s="255">
        <v>4399000</v>
      </c>
      <c r="E61" s="255">
        <v>4399000</v>
      </c>
      <c r="F61" s="143"/>
      <c r="G61" s="98"/>
    </row>
    <row r="62" spans="1:7" ht="17.25" customHeight="1">
      <c r="A62" s="254">
        <v>900</v>
      </c>
      <c r="B62" s="244" t="s">
        <v>127</v>
      </c>
      <c r="C62" s="242"/>
      <c r="D62" s="256">
        <v>4399000</v>
      </c>
      <c r="E62" s="256">
        <v>4399000</v>
      </c>
      <c r="F62" s="98"/>
      <c r="G62" s="98"/>
    </row>
    <row r="63" spans="1:7" ht="17.25" customHeight="1">
      <c r="A63" s="254">
        <v>901</v>
      </c>
      <c r="B63" s="244" t="s">
        <v>128</v>
      </c>
      <c r="C63" s="242"/>
      <c r="D63" s="257">
        <v>0</v>
      </c>
      <c r="E63" s="257">
        <v>0</v>
      </c>
      <c r="F63" s="98"/>
      <c r="G63" s="98"/>
    </row>
    <row r="64" spans="1:7" ht="16.5" customHeight="1">
      <c r="A64" s="254" t="s">
        <v>57</v>
      </c>
      <c r="B64" s="241" t="s">
        <v>129</v>
      </c>
      <c r="C64" s="242"/>
      <c r="D64" s="255">
        <v>3677484</v>
      </c>
      <c r="E64" s="255">
        <v>2398724</v>
      </c>
      <c r="F64" s="143"/>
      <c r="G64" s="98"/>
    </row>
    <row r="65" spans="1:7" ht="15.75" customHeight="1">
      <c r="A65" s="254">
        <v>910</v>
      </c>
      <c r="B65" s="244" t="s">
        <v>130</v>
      </c>
      <c r="C65" s="242"/>
      <c r="D65" s="257">
        <v>0</v>
      </c>
      <c r="E65" s="257">
        <v>0</v>
      </c>
      <c r="F65" s="98"/>
      <c r="G65" s="98"/>
    </row>
    <row r="66" spans="1:7" ht="17.25" customHeight="1">
      <c r="A66" s="254">
        <v>911</v>
      </c>
      <c r="B66" s="244" t="s">
        <v>131</v>
      </c>
      <c r="C66" s="242">
        <v>14</v>
      </c>
      <c r="D66" s="256">
        <v>2398724</v>
      </c>
      <c r="E66" s="256">
        <v>923125</v>
      </c>
      <c r="F66" s="98"/>
      <c r="G66" s="98"/>
    </row>
    <row r="67" spans="1:7" ht="16.5" customHeight="1">
      <c r="A67" s="254" t="s">
        <v>57</v>
      </c>
      <c r="B67" s="244" t="s">
        <v>132</v>
      </c>
      <c r="C67" s="242"/>
      <c r="D67" s="257">
        <v>0</v>
      </c>
      <c r="E67" s="257">
        <v>0</v>
      </c>
      <c r="F67" s="98"/>
      <c r="G67" s="98"/>
    </row>
    <row r="68" spans="1:7" ht="16.5" customHeight="1">
      <c r="A68" s="254" t="s">
        <v>57</v>
      </c>
      <c r="B68" s="244" t="s">
        <v>133</v>
      </c>
      <c r="C68" s="242"/>
      <c r="D68" s="257">
        <v>0</v>
      </c>
      <c r="E68" s="257">
        <v>0</v>
      </c>
      <c r="F68" s="98"/>
      <c r="G68" s="98"/>
    </row>
    <row r="69" spans="1:7" ht="16.5" customHeight="1">
      <c r="A69" s="254" t="s">
        <v>57</v>
      </c>
      <c r="B69" s="244" t="s">
        <v>134</v>
      </c>
      <c r="C69" s="242"/>
      <c r="D69" s="257"/>
      <c r="E69" s="257">
        <v>0</v>
      </c>
      <c r="F69" s="98"/>
      <c r="G69" s="98"/>
    </row>
    <row r="70" spans="1:7" ht="17.25" customHeight="1">
      <c r="A70" s="254" t="s">
        <v>57</v>
      </c>
      <c r="B70" s="244" t="s">
        <v>135</v>
      </c>
      <c r="C70" s="242"/>
      <c r="D70" s="257">
        <v>2398724</v>
      </c>
      <c r="E70" s="257">
        <v>923125</v>
      </c>
      <c r="F70" s="98"/>
      <c r="G70" s="98"/>
    </row>
    <row r="71" spans="1:7" ht="15.75" customHeight="1">
      <c r="A71" s="254">
        <v>919</v>
      </c>
      <c r="B71" s="244" t="s">
        <v>136</v>
      </c>
      <c r="C71" s="242"/>
      <c r="D71" s="257">
        <v>0</v>
      </c>
      <c r="E71" s="257">
        <v>0</v>
      </c>
      <c r="F71" s="98"/>
      <c r="G71" s="98"/>
    </row>
    <row r="72" spans="1:7" ht="15.75" customHeight="1">
      <c r="A72" s="254" t="s">
        <v>137</v>
      </c>
      <c r="B72" s="244" t="s">
        <v>138</v>
      </c>
      <c r="C72" s="242"/>
      <c r="D72" s="257">
        <v>0</v>
      </c>
      <c r="E72" s="257">
        <v>0</v>
      </c>
      <c r="F72" s="98"/>
      <c r="G72" s="98"/>
    </row>
    <row r="73" spans="1:7" ht="17.25" customHeight="1">
      <c r="A73" s="254" t="s">
        <v>57</v>
      </c>
      <c r="B73" s="244" t="s">
        <v>139</v>
      </c>
      <c r="C73" s="242"/>
      <c r="D73" s="257">
        <v>1278760</v>
      </c>
      <c r="E73" s="257">
        <v>1475599</v>
      </c>
      <c r="F73" s="144"/>
      <c r="G73" s="98"/>
    </row>
    <row r="74" spans="1:7" ht="15" customHeight="1">
      <c r="A74" s="254" t="s">
        <v>140</v>
      </c>
      <c r="B74" s="244" t="s">
        <v>141</v>
      </c>
      <c r="C74" s="242">
        <v>14</v>
      </c>
      <c r="D74" s="256">
        <v>0</v>
      </c>
      <c r="E74" s="256">
        <v>64253</v>
      </c>
      <c r="F74" s="98"/>
      <c r="G74" s="98"/>
    </row>
    <row r="75" spans="1:7" ht="17.25" customHeight="1">
      <c r="A75" s="254" t="s">
        <v>142</v>
      </c>
      <c r="B75" s="244" t="s">
        <v>143</v>
      </c>
      <c r="C75" s="242">
        <v>14</v>
      </c>
      <c r="D75" s="256">
        <v>1278760</v>
      </c>
      <c r="E75" s="256">
        <v>1411346</v>
      </c>
      <c r="F75" s="98"/>
      <c r="G75" s="98"/>
    </row>
    <row r="76" spans="1:7" ht="17.25" customHeight="1">
      <c r="A76" s="254" t="s">
        <v>57</v>
      </c>
      <c r="B76" s="241" t="s">
        <v>144</v>
      </c>
      <c r="C76" s="242"/>
      <c r="D76" s="258">
        <v>8809330</v>
      </c>
      <c r="E76" s="258">
        <v>8612335</v>
      </c>
      <c r="F76" s="145"/>
      <c r="G76" s="98"/>
    </row>
    <row r="77" spans="1:7" ht="17.25" customHeight="1">
      <c r="A77" s="254" t="s">
        <v>57</v>
      </c>
      <c r="B77" s="244" t="s">
        <v>145</v>
      </c>
      <c r="C77" s="242"/>
      <c r="D77" s="256">
        <v>8791023</v>
      </c>
      <c r="E77" s="256">
        <v>8601177</v>
      </c>
      <c r="F77" s="146"/>
      <c r="G77" s="98"/>
    </row>
    <row r="78" spans="1:7" ht="17.25" customHeight="1">
      <c r="A78" s="254">
        <v>980</v>
      </c>
      <c r="B78" s="244" t="s">
        <v>146</v>
      </c>
      <c r="C78" s="242">
        <v>15</v>
      </c>
      <c r="D78" s="266">
        <v>4326179</v>
      </c>
      <c r="E78" s="256">
        <v>4307171</v>
      </c>
      <c r="F78" s="98"/>
      <c r="G78" s="98"/>
    </row>
    <row r="79" spans="1:7" ht="17.25" customHeight="1">
      <c r="A79" s="254">
        <v>982</v>
      </c>
      <c r="B79" s="244" t="s">
        <v>147</v>
      </c>
      <c r="C79" s="242">
        <v>16</v>
      </c>
      <c r="D79" s="256">
        <v>1386507</v>
      </c>
      <c r="E79" s="256">
        <v>1412627</v>
      </c>
      <c r="F79" s="98"/>
      <c r="G79" s="98"/>
    </row>
    <row r="80" spans="1:7" ht="17.25" customHeight="1">
      <c r="A80" s="254">
        <v>983</v>
      </c>
      <c r="B80" s="244" t="s">
        <v>148</v>
      </c>
      <c r="C80" s="242">
        <v>16</v>
      </c>
      <c r="D80" s="256">
        <v>2837331</v>
      </c>
      <c r="E80" s="256">
        <v>2476933</v>
      </c>
      <c r="F80" s="98"/>
      <c r="G80" s="98"/>
    </row>
    <row r="81" spans="1:7" ht="17.25" customHeight="1">
      <c r="A81" s="254">
        <v>984</v>
      </c>
      <c r="B81" s="244" t="s">
        <v>149</v>
      </c>
      <c r="C81" s="242"/>
      <c r="D81" s="256">
        <v>0</v>
      </c>
      <c r="E81" s="256">
        <v>0</v>
      </c>
      <c r="F81" s="98"/>
      <c r="G81" s="98"/>
    </row>
    <row r="82" spans="1:7" ht="17.25" customHeight="1">
      <c r="A82" s="254">
        <v>985</v>
      </c>
      <c r="B82" s="244" t="s">
        <v>150</v>
      </c>
      <c r="C82" s="242">
        <v>17</v>
      </c>
      <c r="D82" s="256">
        <v>241006</v>
      </c>
      <c r="E82" s="256">
        <v>404446</v>
      </c>
      <c r="F82" s="98"/>
      <c r="G82" s="98"/>
    </row>
    <row r="83" spans="1:7" ht="17.25" customHeight="1">
      <c r="A83" s="259" t="s">
        <v>151</v>
      </c>
      <c r="B83" s="244" t="s">
        <v>152</v>
      </c>
      <c r="C83" s="242"/>
      <c r="D83" s="257">
        <v>0</v>
      </c>
      <c r="E83" s="257">
        <v>0</v>
      </c>
      <c r="F83" s="98"/>
      <c r="G83" s="98"/>
    </row>
    <row r="84" spans="1:7" ht="17.25" customHeight="1">
      <c r="A84" s="254" t="s">
        <v>57</v>
      </c>
      <c r="B84" s="244" t="s">
        <v>153</v>
      </c>
      <c r="C84" s="242"/>
      <c r="D84" s="257"/>
      <c r="E84" s="257">
        <v>0</v>
      </c>
      <c r="F84" s="98"/>
      <c r="G84" s="98"/>
    </row>
    <row r="85" spans="1:7" ht="17.25" customHeight="1">
      <c r="A85" s="254">
        <v>970</v>
      </c>
      <c r="B85" s="244" t="s">
        <v>154</v>
      </c>
      <c r="C85" s="242"/>
      <c r="D85" s="257">
        <v>0</v>
      </c>
      <c r="E85" s="257">
        <v>0</v>
      </c>
      <c r="F85" s="98"/>
      <c r="G85" s="98"/>
    </row>
    <row r="86" spans="1:7" ht="30" customHeight="1">
      <c r="A86" s="254">
        <v>971</v>
      </c>
      <c r="B86" s="247" t="s">
        <v>155</v>
      </c>
      <c r="C86" s="242"/>
      <c r="D86" s="257">
        <v>0</v>
      </c>
      <c r="E86" s="257">
        <v>0</v>
      </c>
      <c r="F86" s="98"/>
      <c r="G86" s="98"/>
    </row>
    <row r="87" spans="1:7" ht="27.75" customHeight="1">
      <c r="A87" s="254">
        <v>972.973</v>
      </c>
      <c r="B87" s="247" t="s">
        <v>156</v>
      </c>
      <c r="C87" s="242"/>
      <c r="D87" s="257">
        <v>0</v>
      </c>
      <c r="E87" s="257">
        <v>0</v>
      </c>
      <c r="F87" s="98"/>
      <c r="G87" s="98"/>
    </row>
    <row r="88" spans="1:7" ht="17.25" customHeight="1">
      <c r="A88" s="254">
        <v>974</v>
      </c>
      <c r="B88" s="244" t="s">
        <v>157</v>
      </c>
      <c r="C88" s="242"/>
      <c r="D88" s="257">
        <v>0</v>
      </c>
      <c r="E88" s="257">
        <v>0</v>
      </c>
      <c r="F88" s="98"/>
      <c r="G88" s="98"/>
    </row>
    <row r="89" spans="1:7" ht="17.25" customHeight="1">
      <c r="A89" s="254" t="s">
        <v>57</v>
      </c>
      <c r="B89" s="244" t="s">
        <v>158</v>
      </c>
      <c r="C89" s="242">
        <v>18</v>
      </c>
      <c r="D89" s="257">
        <v>18307</v>
      </c>
      <c r="E89" s="257">
        <v>11158</v>
      </c>
      <c r="F89" s="98"/>
      <c r="G89" s="98"/>
    </row>
    <row r="90" spans="1:7" ht="17.25" customHeight="1">
      <c r="A90" s="254">
        <v>960</v>
      </c>
      <c r="B90" s="244" t="s">
        <v>159</v>
      </c>
      <c r="C90" s="242"/>
      <c r="D90" s="266">
        <v>18307</v>
      </c>
      <c r="E90" s="257">
        <v>11158</v>
      </c>
      <c r="F90" s="98"/>
      <c r="G90" s="98"/>
    </row>
    <row r="91" spans="1:7" ht="17.25" customHeight="1">
      <c r="A91" s="260">
        <v>961962963967</v>
      </c>
      <c r="B91" s="244" t="s">
        <v>160</v>
      </c>
      <c r="C91" s="242"/>
      <c r="D91" s="257">
        <v>0</v>
      </c>
      <c r="E91" s="257">
        <v>0</v>
      </c>
      <c r="F91" s="98"/>
      <c r="G91" s="98"/>
    </row>
    <row r="92" spans="1:7" ht="17.25" customHeight="1">
      <c r="A92" s="254" t="s">
        <v>57</v>
      </c>
      <c r="B92" s="241" t="s">
        <v>161</v>
      </c>
      <c r="C92" s="242">
        <v>19</v>
      </c>
      <c r="D92" s="255">
        <v>1739558</v>
      </c>
      <c r="E92" s="255">
        <v>1482620</v>
      </c>
      <c r="F92" s="143"/>
      <c r="G92" s="98"/>
    </row>
    <row r="93" spans="1:7" ht="17.25" customHeight="1">
      <c r="A93" s="254">
        <v>22</v>
      </c>
      <c r="B93" s="244" t="s">
        <v>162</v>
      </c>
      <c r="C93" s="242"/>
      <c r="D93" s="257">
        <v>1130</v>
      </c>
      <c r="E93" s="257">
        <v>207</v>
      </c>
      <c r="F93" s="98"/>
      <c r="G93" s="98"/>
    </row>
    <row r="94" spans="1:7" ht="17.25" customHeight="1">
      <c r="A94" s="254">
        <v>23</v>
      </c>
      <c r="B94" s="244" t="s">
        <v>163</v>
      </c>
      <c r="C94" s="242"/>
      <c r="D94" s="257">
        <v>581075</v>
      </c>
      <c r="E94" s="257">
        <v>503744</v>
      </c>
      <c r="F94" s="98"/>
      <c r="G94" s="98"/>
    </row>
    <row r="95" spans="1:7" ht="17.25" customHeight="1">
      <c r="A95" s="254">
        <v>24</v>
      </c>
      <c r="B95" s="244" t="s">
        <v>164</v>
      </c>
      <c r="C95" s="242"/>
      <c r="D95" s="257">
        <v>2133</v>
      </c>
      <c r="E95" s="257">
        <v>1546</v>
      </c>
      <c r="F95" s="98"/>
      <c r="G95" s="98"/>
    </row>
    <row r="96" spans="1:7" ht="17.25" customHeight="1">
      <c r="A96" s="254">
        <v>25</v>
      </c>
      <c r="B96" s="244" t="s">
        <v>165</v>
      </c>
      <c r="C96" s="242"/>
      <c r="D96" s="257">
        <v>95025</v>
      </c>
      <c r="E96" s="257">
        <v>19718</v>
      </c>
      <c r="F96" s="98"/>
      <c r="G96" s="98"/>
    </row>
    <row r="97" spans="1:7" ht="17.25" customHeight="1">
      <c r="A97" s="254">
        <v>26</v>
      </c>
      <c r="B97" s="244" t="s">
        <v>166</v>
      </c>
      <c r="C97" s="242"/>
      <c r="D97" s="257">
        <v>0</v>
      </c>
      <c r="E97" s="257">
        <v>0</v>
      </c>
      <c r="F97" s="98"/>
      <c r="G97" s="98"/>
    </row>
    <row r="98" spans="1:7" ht="17.25" customHeight="1">
      <c r="A98" s="254">
        <v>21</v>
      </c>
      <c r="B98" s="244" t="s">
        <v>167</v>
      </c>
      <c r="C98" s="242"/>
      <c r="D98" s="257">
        <v>204811</v>
      </c>
      <c r="E98" s="257">
        <v>233331</v>
      </c>
      <c r="F98" s="98"/>
      <c r="G98" s="98"/>
    </row>
    <row r="99" spans="1:7" ht="17.25" customHeight="1">
      <c r="A99" s="254" t="s">
        <v>1177</v>
      </c>
      <c r="B99" s="244" t="s">
        <v>168</v>
      </c>
      <c r="C99" s="242"/>
      <c r="D99" s="257">
        <v>855384</v>
      </c>
      <c r="E99" s="257">
        <v>724074</v>
      </c>
      <c r="F99" s="98"/>
      <c r="G99" s="98"/>
    </row>
    <row r="100" spans="1:7" ht="15.75" customHeight="1">
      <c r="A100" s="254" t="s">
        <v>57</v>
      </c>
      <c r="B100" s="241" t="s">
        <v>169</v>
      </c>
      <c r="C100" s="242"/>
      <c r="D100" s="257">
        <v>0</v>
      </c>
      <c r="E100" s="257">
        <v>0</v>
      </c>
      <c r="F100" s="98"/>
      <c r="G100" s="98"/>
    </row>
    <row r="101" spans="1:7" ht="15.75" customHeight="1">
      <c r="A101" s="254">
        <v>950.951</v>
      </c>
      <c r="B101" s="244" t="s">
        <v>170</v>
      </c>
      <c r="C101" s="242"/>
      <c r="D101" s="257">
        <v>0</v>
      </c>
      <c r="E101" s="257">
        <v>0</v>
      </c>
      <c r="F101" s="98"/>
      <c r="G101" s="98"/>
    </row>
    <row r="102" spans="1:7" ht="15.75" customHeight="1">
      <c r="A102" s="254">
        <v>954</v>
      </c>
      <c r="B102" s="244" t="s">
        <v>171</v>
      </c>
      <c r="C102" s="242"/>
      <c r="D102" s="257">
        <v>0</v>
      </c>
      <c r="E102" s="257">
        <v>0</v>
      </c>
      <c r="F102" s="98"/>
      <c r="G102" s="98"/>
    </row>
    <row r="103" spans="1:7" ht="15.75" customHeight="1">
      <c r="A103" s="254" t="s">
        <v>172</v>
      </c>
      <c r="B103" s="244" t="s">
        <v>173</v>
      </c>
      <c r="C103" s="242"/>
      <c r="D103" s="257">
        <v>0</v>
      </c>
      <c r="E103" s="257">
        <v>0</v>
      </c>
      <c r="F103" s="98"/>
      <c r="G103" s="98"/>
    </row>
    <row r="104" spans="1:7" ht="15.75" customHeight="1">
      <c r="A104" s="254">
        <v>957</v>
      </c>
      <c r="B104" s="244" t="s">
        <v>174</v>
      </c>
      <c r="C104" s="242"/>
      <c r="D104" s="257">
        <v>0</v>
      </c>
      <c r="E104" s="257">
        <v>0</v>
      </c>
      <c r="F104" s="98"/>
      <c r="G104" s="98"/>
    </row>
    <row r="105" spans="1:7" ht="15.75" customHeight="1">
      <c r="A105" s="254">
        <v>969</v>
      </c>
      <c r="B105" s="241" t="s">
        <v>175</v>
      </c>
      <c r="C105" s="242"/>
      <c r="D105" s="255">
        <v>0</v>
      </c>
      <c r="E105" s="255">
        <v>0</v>
      </c>
      <c r="F105" s="98"/>
      <c r="G105" s="98"/>
    </row>
    <row r="106" spans="1:9" ht="17.25" customHeight="1">
      <c r="A106" s="238" t="s">
        <v>57</v>
      </c>
      <c r="B106" s="241" t="s">
        <v>176</v>
      </c>
      <c r="C106" s="242"/>
      <c r="D106" s="255">
        <v>18625372</v>
      </c>
      <c r="E106" s="255">
        <v>16892679</v>
      </c>
      <c r="F106" s="143"/>
      <c r="G106" s="98"/>
      <c r="H106" s="94"/>
      <c r="I106" s="94"/>
    </row>
    <row r="107" spans="6:7" ht="19.5" customHeight="1">
      <c r="F107" s="98"/>
      <c r="G107" s="97"/>
    </row>
    <row r="108" spans="1:7" ht="14.25">
      <c r="A108" s="294"/>
      <c r="B108" s="294"/>
      <c r="C108" s="35"/>
      <c r="D108" s="36"/>
      <c r="E108" s="36"/>
      <c r="F108" s="98"/>
      <c r="G108" s="97"/>
    </row>
    <row r="109" spans="1:5" ht="15.75" customHeight="1">
      <c r="A109" s="37" t="s">
        <v>1943</v>
      </c>
      <c r="B109" s="293" t="s">
        <v>339</v>
      </c>
      <c r="C109" s="293"/>
      <c r="D109" s="293"/>
      <c r="E109" s="293"/>
    </row>
    <row r="110" spans="1:5" ht="19.5" customHeight="1">
      <c r="A110" s="37" t="s">
        <v>2554</v>
      </c>
      <c r="B110" s="293" t="s">
        <v>1944</v>
      </c>
      <c r="C110" s="293"/>
      <c r="D110" s="293"/>
      <c r="E110" s="293"/>
    </row>
    <row r="111" spans="1:5" ht="14.25">
      <c r="A111" s="294"/>
      <c r="B111" s="294"/>
      <c r="C111" s="35"/>
      <c r="D111" s="36"/>
      <c r="E111" s="36"/>
    </row>
    <row r="116" ht="12.75">
      <c r="D116" s="278"/>
    </row>
    <row r="118" ht="15">
      <c r="D118" s="235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65536">
    <cfRule type="cellIs" priority="1" dxfId="4" operator="greaterThan" stopIfTrue="1">
      <formula>0.5</formula>
    </cfRule>
    <cfRule type="cellIs" priority="2" dxfId="5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Ana Zugic</cp:lastModifiedBy>
  <cp:lastPrinted>2015-02-22T20:00:47Z</cp:lastPrinted>
  <dcterms:created xsi:type="dcterms:W3CDTF">2012-02-03T11:53:42Z</dcterms:created>
  <dcterms:modified xsi:type="dcterms:W3CDTF">2015-03-02T07:48:20Z</dcterms:modified>
  <cp:category/>
  <cp:version/>
  <cp:contentType/>
  <cp:contentStatus/>
</cp:coreProperties>
</file>