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3"/>
  </bookViews>
  <sheets>
    <sheet name="BILANS STANJA II KVARTAL" sheetId="1" r:id="rId1"/>
    <sheet name="BILANS USPJEHA II KVARTAL" sheetId="2" r:id="rId2"/>
    <sheet name="promjene na kapitalu" sheetId="3" r:id="rId3"/>
    <sheet name="bnt" sheetId="4" r:id="rId4"/>
  </sheets>
  <definedNames>
    <definedName name="_xlnm.Print_Area" localSheetId="0">'BILANS STANJA II KVARTAL'!$A$1:$E$127</definedName>
    <definedName name="_xlnm.Print_Area" localSheetId="1">'BILANS USPJEHA II KVARTAL'!$A$1:$E$129</definedName>
  </definedNames>
  <calcPr fullCalcOnLoad="1"/>
</workbook>
</file>

<file path=xl/comments2.xml><?xml version="1.0" encoding="utf-8"?>
<comments xmlns="http://schemas.openxmlformats.org/spreadsheetml/2006/main">
  <authors>
    <author>Gordana Kaludjerovic</author>
  </authors>
  <commentList>
    <comment ref="D53" authorId="0">
      <text>
        <r>
          <rPr>
            <b/>
            <sz val="8"/>
            <rFont val="Tahoma"/>
            <family val="2"/>
          </rPr>
          <t>Gordana Kaludjerovic:</t>
        </r>
        <r>
          <rPr>
            <sz val="8"/>
            <rFont val="Tahoma"/>
            <family val="2"/>
          </rPr>
          <t xml:space="preserve">
regresi ispravka
ispravka regresi
</t>
        </r>
      </text>
    </comment>
  </commentList>
</comments>
</file>

<file path=xl/sharedStrings.xml><?xml version="1.0" encoding="utf-8"?>
<sst xmlns="http://schemas.openxmlformats.org/spreadsheetml/2006/main" count="396" uniqueCount="373">
  <si>
    <t>BILANS USPJEHA</t>
  </si>
  <si>
    <t>AKTIVA</t>
  </si>
  <si>
    <t>grupa računa</t>
  </si>
  <si>
    <t>POZICIJA</t>
  </si>
  <si>
    <t>Napomena</t>
  </si>
  <si>
    <t>Iznos</t>
  </si>
  <si>
    <t>I z n o s</t>
  </si>
  <si>
    <t>Tekuća godina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</si>
  <si>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</si>
  <si>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</si>
  <si>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</si>
  <si>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</si>
  <si>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</si>
  <si>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</si>
  <si>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</si>
  <si>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</si>
  <si>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</si>
  <si>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</si>
  <si>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</si>
  <si>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</si>
  <si>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</si>
  <si>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</si>
  <si>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</si>
  <si>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</si>
  <si>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</si>
  <si>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</si>
  <si>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</si>
  <si>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</si>
  <si>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</si>
  <si>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</si>
  <si>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</si>
  <si>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</si>
  <si>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</si>
  <si>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</si>
  <si>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</si>
  <si>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</si>
  <si>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</si>
  <si>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</si>
  <si>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</si>
  <si>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</si>
  <si>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</si>
  <si>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</si>
  <si>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</si>
  <si>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</si>
  <si>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</si>
  <si>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</si>
  <si>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</si>
  <si>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</si>
  <si>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</si>
  <si>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</si>
  <si>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</si>
  <si>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(1+2+3+4+5+6+7-8)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</si>
  <si>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</si>
  <si>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</si>
  <si>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</si>
  <si>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</si>
  <si>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</si>
  <si>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</si>
  <si>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</si>
  <si>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</si>
  <si>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</si>
  <si>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</si>
  <si>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</si>
  <si>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</si>
  <si>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</si>
  <si>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</si>
  <si>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</si>
  <si>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</si>
  <si>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</si>
  <si>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</si>
  <si>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</si>
  <si>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</si>
  <si>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</si>
  <si>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</si>
  <si>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</si>
  <si>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</si>
  <si>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</si>
  <si>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</si>
  <si>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</si>
  <si>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</si>
  <si>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</si>
  <si>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</si>
  <si>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</si>
  <si>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</si>
  <si>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</si>
  <si>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</si>
  <si>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</si>
  <si>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</si>
  <si>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</si>
  <si>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</si>
  <si>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</si>
  <si>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</si>
  <si>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</si>
  <si>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</si>
  <si>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</si>
  <si>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</si>
  <si>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</si>
  <si>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</si>
  <si>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</si>
  <si>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</si>
  <si>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</si>
  <si>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</si>
  <si>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</si>
  <si>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</si>
  <si>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</si>
  <si>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</si>
  <si>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</si>
  <si>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</si>
  <si>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</si>
  <si>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</si>
  <si>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</si>
  <si>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</si>
  <si>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</si>
  <si>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</si>
  <si>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</si>
  <si>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</si>
  <si>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</si>
  <si>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</si>
  <si>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</si>
  <si>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</si>
  <si>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</si>
  <si>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</si>
  <si>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</si>
  <si>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</si>
  <si>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Datum ________________                                          ____________________                             MP                         _________________</t>
  </si>
  <si>
    <t>BILANS STANJA</t>
  </si>
  <si>
    <t>A. Nematerijalna imovina (A.1+A.2+A.3+A.4)</t>
  </si>
  <si>
    <t>000-</t>
  </si>
  <si>
    <t>A.1 Gudvil</t>
  </si>
  <si>
    <t>002,003,004-</t>
  </si>
  <si>
    <t>A.2 Druga dugoročna nematerijalna imovina</t>
  </si>
  <si>
    <t>005,006-</t>
  </si>
  <si>
    <t>A.3 Potraživanja po osnovu datih avansa za dugoročna nematerijalna ulaganja i aktivna vremenska razgraničenja</t>
  </si>
  <si>
    <t>008,009-</t>
  </si>
  <si>
    <t>A.4 Umanjenje i ispravka vrijednosti nematerijalnih ulaganja (+/-)</t>
  </si>
  <si>
    <t>B. Nekretnine, postrojenja i oprema za neposredno obavljanje djelatnosti osiguranja (B.1+B.2+B.3+B.4+B.5)</t>
  </si>
  <si>
    <t>010-</t>
  </si>
  <si>
    <t>B.1 Zemljište i objekti za neposredno obavljanje djelatnosti osiguranja</t>
  </si>
  <si>
    <t>011,012-</t>
  </si>
  <si>
    <t>B.2 Oprema i sitan invetar za neposredno obavljenje djelatnosti osiguranja</t>
  </si>
  <si>
    <t>013-</t>
  </si>
  <si>
    <t>B.3 Potraživanja po osnovu datih avansa za nekretnine, postrojenja i opremu za neposredno obavljanje djelatnosti osiguranja</t>
  </si>
  <si>
    <t>014,015,016-</t>
  </si>
  <si>
    <t>B.4 Nekretnine, postrojenja i oprema za neposredno obavljanje djelatnosti osiguranja u izgradnji</t>
  </si>
  <si>
    <t>019-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</si>
  <si>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</si>
  <si>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</si>
  <si>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</si>
  <si>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</si>
  <si>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</si>
  <si>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</si>
  <si>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</si>
  <si>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</si>
  <si>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</si>
  <si>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</si>
  <si>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</si>
  <si>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</si>
  <si>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</si>
  <si>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</si>
  <si>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</si>
  <si>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>026-</t>
  </si>
  <si>
    <t xml:space="preserve">      C1.7 Udjeli i učešća u društvima</t>
  </si>
  <si>
    <t>027-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</si>
  <si>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</si>
  <si>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</si>
  <si>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</si>
  <si>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>029,037,047,057,067,077-</t>
  </si>
  <si>
    <t xml:space="preserve">      C1.10 Druga dugoročna finansijska ulaganja</t>
  </si>
  <si>
    <t>038,048,058,068,078-</t>
  </si>
  <si>
    <t xml:space="preserve">      C1.11 Stalna imovina koja se drži za prodaju</t>
  </si>
  <si>
    <t>C2. Dugoročna finansijska ulaganja u grupu društava, pridružena i zajednički kontrolisana društva</t>
  </si>
  <si>
    <t>080,081,083,084,085-</t>
  </si>
  <si>
    <t xml:space="preserve">      C2.1 Akcije, dužničke hartije od vrijednosti i izvedeni finansijski instrumenti u grupu društava, pridružena i zajednički kontrolisana</t>
  </si>
  <si>
    <t>082-</t>
  </si>
  <si>
    <t xml:space="preserve">      C2.2 Depoziti kod grupe banaka, kod pridruženih banaka i kod zajednički kontrolisanih banaka</t>
  </si>
  <si>
    <t>086,087-</t>
  </si>
  <si>
    <t xml:space="preserve">      C2.3 Druga finansijska ulaganja u grupu društava, pridružena i zajednički kontrolisana društva</t>
  </si>
  <si>
    <t>D. Kratkoročna finansijska ulaganja (D.1+D.2+D.3)</t>
  </si>
  <si>
    <t>180,182,184-</t>
  </si>
  <si>
    <t>D.1 Hartije od vrijednosti</t>
  </si>
  <si>
    <t>181,183,185-</t>
  </si>
  <si>
    <t>D.2 Kratkoročni depoziti kod banaka</t>
  </si>
  <si>
    <t>186-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</si>
  <si>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</si>
  <si>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</si>
  <si>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</si>
  <si>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</si>
  <si>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</si>
  <si>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</si>
  <si>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</si>
  <si>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</si>
  <si>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</si>
  <si>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</si>
  <si>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</si>
  <si>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</si>
  <si>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</si>
  <si>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</si>
  <si>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</si>
  <si>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</si>
  <si>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</si>
  <si>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</si>
  <si>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</si>
  <si>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</si>
  <si>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</si>
  <si>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</si>
  <si>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</si>
  <si>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</si>
  <si>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</si>
  <si>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</si>
  <si>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</si>
  <si>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</si>
  <si>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</si>
  <si>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</si>
  <si>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</si>
  <si>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</si>
  <si>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</si>
  <si>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</si>
  <si>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</si>
  <si>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</si>
  <si>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</si>
  <si>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</si>
  <si>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</si>
  <si>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</si>
  <si>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</si>
  <si>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</si>
  <si>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</si>
  <si>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</si>
  <si>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</si>
  <si>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</si>
  <si>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</si>
  <si>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</si>
  <si>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</si>
  <si>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</si>
  <si>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</si>
  <si>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</si>
  <si>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</si>
  <si>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</si>
  <si>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</si>
  <si>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</si>
  <si>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</si>
  <si>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</si>
  <si>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</si>
  <si>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</si>
  <si>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</si>
  <si>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</si>
  <si>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27,28,29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</si>
  <si>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</si>
  <si>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</si>
  <si>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</si>
  <si>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</si>
  <si>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</si>
  <si>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</si>
  <si>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</si>
  <si>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</si>
  <si>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Prethodna godina 31.12.2014.</t>
  </si>
  <si>
    <t>Prethodna godina 31.12.2014</t>
  </si>
  <si>
    <r>
      <t xml:space="preserve">    Matični broj                              </t>
    </r>
    <r>
      <rPr>
        <u val="single"/>
        <sz val="11"/>
        <color indexed="8"/>
        <rFont val="Calibri"/>
        <family val="2"/>
      </rPr>
      <t>I _I 0 I 2 I 0 I 9 I 6 I 0 I 6 I 4 I</t>
    </r>
    <r>
      <rPr>
        <sz val="10"/>
        <rFont val="Arial"/>
        <family val="2"/>
      </rPr>
      <t xml:space="preserve">            šifra djelatnosti    </t>
    </r>
    <r>
      <rPr>
        <u val="single"/>
        <sz val="11"/>
        <color indexed="8"/>
        <rFont val="Calibri"/>
        <family val="2"/>
      </rPr>
      <t>I   I 6 I 5 I 1 I 2 I</t>
    </r>
  </si>
  <si>
    <t>NAZIV PRAVNOG LICA</t>
  </si>
  <si>
    <t xml:space="preserve">                       Swiss Osiguranje AD</t>
  </si>
  <si>
    <t>SJEDIŠTE PRAVNOG LICA</t>
  </si>
  <si>
    <t xml:space="preserve">                                Podgorica</t>
  </si>
  <si>
    <t>Iskaz o promjenama neto imovine (kapitala) - IPK (PD)</t>
  </si>
  <si>
    <t xml:space="preserve">      Pripada vlasnicima kapitala matičnog pravnog lica</t>
  </si>
  <si>
    <t>Manjinski interes</t>
  </si>
  <si>
    <t>Ukupno kapital</t>
  </si>
  <si>
    <t>Naziv pozicije</t>
  </si>
  <si>
    <t>Akcijski kapital</t>
  </si>
  <si>
    <t>Ostale rezerve</t>
  </si>
  <si>
    <t>Rezerve prevoda</t>
  </si>
  <si>
    <t>Nera-spoređ. dobit</t>
  </si>
  <si>
    <t>Ukupno</t>
  </si>
  <si>
    <t>Saldo na 31.decembar 2014</t>
  </si>
  <si>
    <t>Višak/manjak na revalorizaciji nekretnina, post.i opreme</t>
  </si>
  <si>
    <t>Ulaganja raspoloživa za prodaju:</t>
  </si>
  <si>
    <t>-</t>
  </si>
  <si>
    <t>dobici/gubici po osnovu vrednovanja uključeni direktno u kapital</t>
  </si>
  <si>
    <t>prenešeno na bilans uspjeha po osnov prodaje</t>
  </si>
  <si>
    <t>Zaštita novčanih tokova</t>
  </si>
  <si>
    <t>dobici/gubici prenijeti na kapital</t>
  </si>
  <si>
    <t>prenos na dobitak/gubitak perioda</t>
  </si>
  <si>
    <t>prenos u početno stanje zaštićenih stavki</t>
  </si>
  <si>
    <t>Kursne razlike</t>
  </si>
  <si>
    <t>Porez na stavke direktno preuzete iz kapitala ili direktno prenijete na kapital</t>
  </si>
  <si>
    <t>Neto prihod priznat direktno u kapital</t>
  </si>
  <si>
    <t>Profit za period</t>
  </si>
  <si>
    <t>Ukupno priznati prihodi i rashodi za period</t>
  </si>
  <si>
    <t>Prenos dobiti prethodne godine u rezerve</t>
  </si>
  <si>
    <t xml:space="preserve">Emisija akcijskog kapitala </t>
  </si>
  <si>
    <t>Dobit tekućeg perioda</t>
  </si>
  <si>
    <t>obrazac urađen u skladu sa članom 3 Zakona o računovodstvu i reviziji (Sl.list RCG 69/05)</t>
  </si>
  <si>
    <t xml:space="preserve">                 U ..................................</t>
  </si>
  <si>
    <t xml:space="preserve">         Lice odgovorno</t>
  </si>
  <si>
    <t xml:space="preserve">              Rukovodilac pravnog lica</t>
  </si>
  <si>
    <t>za sastavljanje bilansa</t>
  </si>
  <si>
    <t>M.P.</t>
  </si>
  <si>
    <t xml:space="preserve">                 dana ............ 20..... g.</t>
  </si>
  <si>
    <t>.....................................</t>
  </si>
  <si>
    <t xml:space="preserve">               ....................................</t>
  </si>
  <si>
    <t>Pečat CRPS - Privredni sud</t>
  </si>
  <si>
    <t>Pečat Poreske Uprave</t>
  </si>
  <si>
    <r>
      <t>Naziv drustva za osiguranje:</t>
    </r>
    <r>
      <rPr>
        <b/>
        <sz val="11"/>
        <color indexed="8"/>
        <rFont val="Calibri"/>
        <family val="2"/>
      </rPr>
      <t>SWISS OSIGURANJE AD</t>
    </r>
  </si>
  <si>
    <r>
      <t xml:space="preserve">Matični broj: </t>
    </r>
    <r>
      <rPr>
        <b/>
        <sz val="11"/>
        <color indexed="8"/>
        <rFont val="Calibri"/>
        <family val="2"/>
      </rPr>
      <t>02096064</t>
    </r>
  </si>
  <si>
    <r>
      <t xml:space="preserve">Sjedište: </t>
    </r>
    <r>
      <rPr>
        <b/>
        <sz val="11"/>
        <color indexed="8"/>
        <rFont val="Calibri"/>
        <family val="2"/>
      </rPr>
      <t>PODGORICA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</si>
  <si>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</si>
  <si>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r>
      <t xml:space="preserve">Vrsta osiguranja: </t>
    </r>
    <r>
      <rPr>
        <b/>
        <sz val="11"/>
        <color indexed="8"/>
        <rFont val="Calibri"/>
        <family val="2"/>
      </rPr>
      <t>NEŽIVOTNO OSIGURANJE</t>
    </r>
  </si>
  <si>
    <t>2014</t>
  </si>
  <si>
    <t>Tokovi gotovine iz poslovne aktivnosti</t>
  </si>
  <si>
    <t>Prilivi gotovine iz poslovne aktivnosti</t>
  </si>
  <si>
    <t>Prilivi od premije(osig.,saosig. I reosig.)</t>
  </si>
  <si>
    <t>Prilivi po osnovu ostalih poslovnih prihoda</t>
  </si>
  <si>
    <t>Prihodi od ucesća u naknadi steta</t>
  </si>
  <si>
    <t>Prilivi po osnovu vanrednih rashoda</t>
  </si>
  <si>
    <t xml:space="preserve">Ukupno </t>
  </si>
  <si>
    <t>Odlivi gotovine iz poslovne aktivnosti</t>
  </si>
  <si>
    <t>Odlivi po osnovu naknade stete (iz osig.,reosig. i saosig.)</t>
  </si>
  <si>
    <t>Odlivi po osnovu premija (saosig.,reosig.,kao I provizija po osnovu reosig.i saosig.)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</si>
  <si>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</si>
  <si>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</si>
  <si>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</si>
  <si>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</si>
  <si>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</si>
  <si>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</si>
  <si>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</si>
  <si>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</si>
  <si>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</si>
  <si>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</si>
  <si>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</si>
  <si>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</si>
  <si>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</si>
  <si>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</si>
  <si>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</si>
  <si>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</si>
  <si>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</si>
  <si>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</si>
  <si>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</si>
  <si>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</si>
  <si>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</si>
  <si>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</si>
  <si>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</si>
  <si>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</si>
  <si>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</si>
  <si>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</si>
  <si>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</si>
  <si>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</si>
  <si>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</si>
  <si>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</si>
  <si>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</si>
  <si>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</si>
  <si>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</si>
  <si>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</si>
  <si>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 xml:space="preserve">UKUPNO </t>
  </si>
  <si>
    <t>p.s.</t>
  </si>
  <si>
    <t>Blagajna</t>
  </si>
  <si>
    <t>ukupno</t>
  </si>
  <si>
    <t>sintetika</t>
  </si>
  <si>
    <r>
      <t xml:space="preserve">Naziv društva za osiguranje: </t>
    </r>
    <r>
      <rPr>
        <b/>
        <sz val="12"/>
        <rFont val="Arial"/>
        <family val="2"/>
      </rPr>
      <t>SWISS OSIGURANJE AD</t>
    </r>
    <r>
      <rPr>
        <sz val="12"/>
        <rFont val="Arial"/>
        <family val="2"/>
      </rPr>
      <t xml:space="preserve">                                                    Matični broj: </t>
    </r>
    <r>
      <rPr>
        <b/>
        <sz val="12"/>
        <rFont val="Arial"/>
        <family val="2"/>
      </rPr>
      <t>02096064</t>
    </r>
  </si>
  <si>
    <r>
      <t xml:space="preserve">Sjedište: </t>
    </r>
    <r>
      <rPr>
        <b/>
        <sz val="12"/>
        <rFont val="Arial"/>
        <family val="2"/>
      </rPr>
      <t xml:space="preserve">PODGORICA                                                                                                 </t>
    </r>
    <r>
      <rPr>
        <sz val="12"/>
        <rFont val="Arial"/>
        <family val="2"/>
      </rPr>
      <t xml:space="preserve"> Šifra djelatnosti: </t>
    </r>
    <r>
      <rPr>
        <b/>
        <sz val="12"/>
        <rFont val="Arial"/>
        <family val="2"/>
      </rPr>
      <t>6512</t>
    </r>
  </si>
  <si>
    <r>
      <t xml:space="preserve">Vrsta osiguranja: </t>
    </r>
    <r>
      <rPr>
        <b/>
        <sz val="12"/>
        <rFont val="Arial"/>
        <family val="2"/>
      </rPr>
      <t>NEŽIVOTNO OSGURANJE</t>
    </r>
    <r>
      <rPr>
        <sz val="12"/>
        <rFont val="Arial"/>
        <family val="2"/>
      </rPr>
      <t xml:space="preserve">                                                                                </t>
    </r>
  </si>
  <si>
    <r>
      <t xml:space="preserve">1.4 Udio u naknadama šteta iz prihvaćenih </t>
    </r>
    <r>
      <rPr>
        <b/>
        <sz val="12"/>
        <rFont val="Times New Roman"/>
        <family val="1"/>
      </rPr>
      <t>saosiguranja</t>
    </r>
    <r>
      <rPr>
        <sz val="12"/>
        <rFont val="Times New Roman"/>
        <family val="1"/>
      </rPr>
      <t>, reosiguranja i retrocesija</t>
    </r>
  </si>
  <si>
    <r>
      <t xml:space="preserve">1.5 Umanjenje za udio saosiguravača, </t>
    </r>
    <r>
      <rPr>
        <b/>
        <sz val="12"/>
        <rFont val="Times New Roman"/>
        <family val="1"/>
      </rPr>
      <t>reosiguravača</t>
    </r>
    <r>
      <rPr>
        <sz val="12"/>
        <rFont val="Times New Roman"/>
        <family val="1"/>
      </rPr>
      <t xml:space="preserve"> i retrocesionara u naknadama šteta</t>
    </r>
  </si>
  <si>
    <r>
      <rPr>
        <b/>
        <sz val="12"/>
        <rFont val="Arial"/>
        <family val="2"/>
      </rPr>
      <t>775,</t>
    </r>
    <r>
      <rPr>
        <sz val="12"/>
        <rFont val="Arial"/>
        <family val="2"/>
      </rPr>
      <t xml:space="preserve"> 776, 777, 778, 779, 780, 781, 782</t>
    </r>
  </si>
  <si>
    <t xml:space="preserve">      Datum ________________                                          ____________________                             MP                         _________________</t>
  </si>
  <si>
    <t xml:space="preserve">          U __________________ ,                    Lice odgovorno za sastavljanje bilansa:             Izvršni direktor društva:</t>
  </si>
  <si>
    <r>
      <t xml:space="preserve">Naziv društva za osiguranje: </t>
    </r>
    <r>
      <rPr>
        <b/>
        <sz val="12"/>
        <rFont val="Arial"/>
        <family val="2"/>
      </rPr>
      <t>SWISS OSIGURANJE AD</t>
    </r>
    <r>
      <rPr>
        <sz val="12"/>
        <rFont val="Arial"/>
        <family val="2"/>
      </rPr>
      <t xml:space="preserve">                                                                     Matični broj: </t>
    </r>
    <r>
      <rPr>
        <b/>
        <sz val="12"/>
        <rFont val="Arial"/>
        <family val="2"/>
      </rPr>
      <t>02096064</t>
    </r>
  </si>
  <si>
    <r>
      <t xml:space="preserve">Sjedište: </t>
    </r>
    <r>
      <rPr>
        <b/>
        <sz val="12"/>
        <rFont val="Arial"/>
        <family val="2"/>
      </rPr>
      <t xml:space="preserve">PODGORICA                                                                                                                </t>
    </r>
    <r>
      <rPr>
        <sz val="12"/>
        <rFont val="Arial"/>
        <family val="2"/>
      </rPr>
      <t xml:space="preserve"> Šifra djelatnosti: </t>
    </r>
    <r>
      <rPr>
        <b/>
        <sz val="12"/>
        <rFont val="Arial"/>
        <family val="2"/>
      </rPr>
      <t>6512</t>
    </r>
  </si>
  <si>
    <r>
      <t xml:space="preserve">Vrsta osiguranja: </t>
    </r>
    <r>
      <rPr>
        <b/>
        <sz val="12"/>
        <rFont val="Arial"/>
        <family val="2"/>
      </rPr>
      <t>NEŽIVOTNO OSGURANJE</t>
    </r>
    <r>
      <rPr>
        <sz val="12"/>
        <rFont val="Arial"/>
        <family val="2"/>
      </rPr>
      <t xml:space="preserve">                                                                                   </t>
    </r>
  </si>
  <si>
    <r>
      <t xml:space="preserve">9702, 9712, 9722, 9732, 9742, </t>
    </r>
    <r>
      <rPr>
        <b/>
        <sz val="12"/>
        <rFont val="Arial"/>
        <family val="2"/>
      </rPr>
      <t>9802</t>
    </r>
    <r>
      <rPr>
        <sz val="12"/>
        <rFont val="Arial"/>
        <family val="2"/>
      </rPr>
      <t xml:space="preserve">, 9812, </t>
    </r>
    <r>
      <rPr>
        <b/>
        <sz val="12"/>
        <rFont val="Arial"/>
        <family val="2"/>
      </rPr>
      <t>9822</t>
    </r>
    <r>
      <rPr>
        <sz val="12"/>
        <rFont val="Arial"/>
        <family val="2"/>
      </rPr>
      <t>, 9832, 9842, 9852, 9862, 9872, 9882, 9892</t>
    </r>
  </si>
  <si>
    <r>
      <t xml:space="preserve">od  </t>
    </r>
    <r>
      <rPr>
        <b/>
        <sz val="12"/>
        <rFont val="Arial"/>
        <family val="2"/>
      </rPr>
      <t>01.01.</t>
    </r>
    <r>
      <rPr>
        <sz val="12"/>
        <rFont val="Arial"/>
        <family val="2"/>
      </rPr>
      <t xml:space="preserve">  do  </t>
    </r>
    <r>
      <rPr>
        <b/>
        <sz val="12"/>
        <rFont val="Arial"/>
        <family val="2"/>
      </rPr>
      <t xml:space="preserve"> </t>
    </r>
    <r>
      <rPr>
        <b/>
        <sz val="12"/>
        <rFont val="AucoinExtBol"/>
        <family val="2"/>
      </rPr>
      <t>30.09.2015</t>
    </r>
    <r>
      <rPr>
        <b/>
        <sz val="12"/>
        <rFont val="Arial"/>
        <family val="2"/>
      </rPr>
      <t>.</t>
    </r>
  </si>
  <si>
    <t>U __________________ ,                       Lice odgovorno za sastavljanje bilansa:                                Izvršni direktor društva:</t>
  </si>
  <si>
    <r>
      <t xml:space="preserve">od  </t>
    </r>
    <r>
      <rPr>
        <b/>
        <sz val="12"/>
        <rFont val="Arial"/>
        <family val="2"/>
      </rPr>
      <t>01.01.</t>
    </r>
    <r>
      <rPr>
        <sz val="12"/>
        <rFont val="Arial"/>
        <family val="2"/>
      </rPr>
      <t xml:space="preserve">  do  </t>
    </r>
    <r>
      <rPr>
        <b/>
        <sz val="12"/>
        <rFont val="Arial"/>
        <family val="2"/>
      </rPr>
      <t>30</t>
    </r>
    <r>
      <rPr>
        <b/>
        <sz val="12"/>
        <rFont val="AucoinExtBol"/>
        <family val="2"/>
      </rPr>
      <t>.09.</t>
    </r>
    <r>
      <rPr>
        <b/>
        <sz val="12"/>
        <rFont val="Arial"/>
        <family val="2"/>
      </rPr>
      <t>2015.</t>
    </r>
  </si>
  <si>
    <t>Saldo na 30.septembar 2015.</t>
  </si>
  <si>
    <t>30.09.2015</t>
  </si>
  <si>
    <t>za godinu koja završava 30.septembar 2015.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</si>
</sst>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d\.m\.yyyy"/>
    <numFmt numFmtId="181" formatCode="d\.m\.yyyy\ h:mm:ss"/>
    <numFmt numFmtId="182" formatCode="_(* #,##0.00_);_(* \(#,##0.00\);_(* &quot;-&quot;??_);_(@_)"/>
    <numFmt numFmtId="183" formatCode="_(* #,##0.0000_);_(* \(#,##0.0000\);_(* &quot;-&quot;??_);_(@_)"/>
    <numFmt numFmtId="184" formatCode="_(* #,##0_);_(* \(#,##0\);_(* &quot;-&quot;??_);_(@_)"/>
    <numFmt numFmtId="185" formatCode="#,##0.00_ ;\-#,##0.00\ "/>
    <numFmt numFmtId="186" formatCode="[$-81A]d\.\ mmmm\ yyyy"/>
    <numFmt numFmtId="187" formatCode="_-* #,##0.000\ _D_i_n_._-;\-* #,##0.000\ _D_i_n_._-;_-* &quot;-&quot;??\ _D_i_n_._-;_-@_-"/>
    <numFmt numFmtId="188" formatCode="_-* #,##0.0\ _D_i_n_._-;\-* #,##0.0\ _D_i_n_._-;_-* &quot;-&quot;??\ _D_i_n_._-;_-@_-"/>
    <numFmt numFmtId="189" formatCode="_-* #,##0\ _D_i_n_._-;\-* #,##0\ _D_i_n_._-;_-* &quot;-&quot;??\ _D_i_n_._-;_-@_-"/>
    <numFmt numFmtId="190" formatCode="_(* #,##0.0_);_(* \(#,##0.0\);_(* &quot;-&quot;??_);_(@_)"/>
    <numFmt numFmtId="191" formatCode="#,##0.00\ &quot;Din.&quot;"/>
    <numFmt numFmtId="192" formatCode="dd\.mm\.yyyy\ h:mm:ss"/>
    <numFmt numFmtId="193" formatCode="dd\.mm\.yyyy"/>
    <numFmt numFmtId="194" formatCode="#,##0_ ;\-#,##0\ "/>
  </numFmts>
  <fonts count="68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ucoinExtBol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ntigoniBd"/>
      <family val="0"/>
    </font>
    <font>
      <sz val="12"/>
      <name val="AntigoniBd"/>
      <family val="2"/>
    </font>
    <font>
      <b/>
      <sz val="12"/>
      <name val="Times New Roman"/>
      <family val="1"/>
    </font>
    <font>
      <b/>
      <sz val="12"/>
      <name val="Berlin Sans FB Demi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2"/>
      <name val="Calibri"/>
      <family val="2"/>
    </font>
    <font>
      <b/>
      <sz val="12"/>
      <color indexed="49"/>
      <name val="Arial"/>
      <family val="2"/>
    </font>
    <font>
      <sz val="12"/>
      <color indexed="10"/>
      <name val="Microsoft Sans Serif"/>
      <family val="2"/>
    </font>
    <font>
      <sz val="12"/>
      <color indexed="10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b/>
      <sz val="12"/>
      <color theme="8" tint="-0.24997000396251678"/>
      <name val="Arial"/>
      <family val="2"/>
    </font>
    <font>
      <sz val="12"/>
      <color rgb="FFFF0000"/>
      <name val="Microsoft Sans Serif"/>
      <family val="2"/>
    </font>
    <font>
      <sz val="12"/>
      <color rgb="FFFF0000"/>
      <name val="Arial"/>
      <family val="2"/>
    </font>
    <font>
      <b/>
      <sz val="16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2" fillId="0" borderId="0" xfId="63">
      <alignment/>
      <protection/>
    </xf>
    <xf numFmtId="0" fontId="42" fillId="0" borderId="0" xfId="63" applyBorder="1">
      <alignment/>
      <protection/>
    </xf>
    <xf numFmtId="0" fontId="59" fillId="0" borderId="0" xfId="63" applyFont="1" applyBorder="1">
      <alignment/>
      <protection/>
    </xf>
    <xf numFmtId="0" fontId="42" fillId="0" borderId="0" xfId="63" applyAlignment="1">
      <alignment horizontal="center" vertical="justify" wrapText="1"/>
      <protection/>
    </xf>
    <xf numFmtId="0" fontId="42" fillId="0" borderId="10" xfId="63" applyBorder="1">
      <alignment/>
      <protection/>
    </xf>
    <xf numFmtId="0" fontId="42" fillId="0" borderId="10" xfId="63" applyBorder="1" applyAlignment="1">
      <alignment wrapText="1"/>
      <protection/>
    </xf>
    <xf numFmtId="0" fontId="42" fillId="0" borderId="10" xfId="63" applyBorder="1" applyAlignment="1">
      <alignment vertical="justify" wrapText="1"/>
      <protection/>
    </xf>
    <xf numFmtId="0" fontId="42" fillId="0" borderId="10" xfId="63" applyFill="1" applyBorder="1" applyAlignment="1">
      <alignment wrapText="1"/>
      <protection/>
    </xf>
    <xf numFmtId="184" fontId="0" fillId="0" borderId="10" xfId="45" applyNumberFormat="1" applyFont="1" applyBorder="1" applyAlignment="1">
      <alignment horizontal="center" vertical="center"/>
    </xf>
    <xf numFmtId="184" fontId="0" fillId="33" borderId="10" xfId="45" applyNumberFormat="1" applyFont="1" applyFill="1" applyBorder="1" applyAlignment="1">
      <alignment horizontal="center" vertical="center"/>
    </xf>
    <xf numFmtId="0" fontId="42" fillId="0" borderId="0" xfId="63" applyAlignment="1">
      <alignment vertical="justify"/>
      <protection/>
    </xf>
    <xf numFmtId="0" fontId="59" fillId="0" borderId="10" xfId="63" applyFont="1" applyFill="1" applyBorder="1" applyAlignment="1">
      <alignment wrapText="1"/>
      <protection/>
    </xf>
    <xf numFmtId="0" fontId="42" fillId="0" borderId="10" xfId="63" applyFill="1" applyBorder="1" applyAlignment="1">
      <alignment horizontal="center" wrapText="1"/>
      <protection/>
    </xf>
    <xf numFmtId="0" fontId="0" fillId="0" borderId="0" xfId="62">
      <alignment/>
      <protection/>
    </xf>
    <xf numFmtId="179" fontId="0" fillId="0" borderId="0" xfId="46" applyFont="1" applyAlignment="1">
      <alignment/>
    </xf>
    <xf numFmtId="179" fontId="0" fillId="0" borderId="0" xfId="42" applyFont="1" applyAlignment="1">
      <alignment/>
    </xf>
    <xf numFmtId="49" fontId="59" fillId="34" borderId="10" xfId="46" applyNumberFormat="1" applyFont="1" applyFill="1" applyBorder="1" applyAlignment="1">
      <alignment horizontal="center"/>
    </xf>
    <xf numFmtId="0" fontId="59" fillId="0" borderId="11" xfId="62" applyFont="1" applyBorder="1">
      <alignment/>
      <protection/>
    </xf>
    <xf numFmtId="182" fontId="0" fillId="35" borderId="10" xfId="46" applyNumberFormat="1" applyFont="1" applyFill="1" applyBorder="1" applyAlignment="1">
      <alignment/>
    </xf>
    <xf numFmtId="189" fontId="0" fillId="35" borderId="10" xfId="46" applyNumberFormat="1" applyFont="1" applyFill="1" applyBorder="1" applyAlignment="1">
      <alignment/>
    </xf>
    <xf numFmtId="0" fontId="0" fillId="0" borderId="12" xfId="62" applyBorder="1">
      <alignment/>
      <protection/>
    </xf>
    <xf numFmtId="182" fontId="0" fillId="0" borderId="10" xfId="46" applyNumberFormat="1" applyFont="1" applyBorder="1" applyAlignment="1">
      <alignment/>
    </xf>
    <xf numFmtId="189" fontId="0" fillId="0" borderId="10" xfId="46" applyNumberFormat="1" applyFont="1" applyBorder="1" applyAlignment="1">
      <alignment/>
    </xf>
    <xf numFmtId="0" fontId="0" fillId="0" borderId="13" xfId="62" applyBorder="1">
      <alignment/>
      <protection/>
    </xf>
    <xf numFmtId="0" fontId="0" fillId="0" borderId="14" xfId="62" applyBorder="1">
      <alignment/>
      <protection/>
    </xf>
    <xf numFmtId="189" fontId="0" fillId="0" borderId="10" xfId="46" applyNumberFormat="1" applyFont="1" applyBorder="1" applyAlignment="1">
      <alignment horizontal="center"/>
    </xf>
    <xf numFmtId="189" fontId="0" fillId="0" borderId="10" xfId="46" applyNumberFormat="1" applyFont="1" applyBorder="1" applyAlignment="1">
      <alignment/>
    </xf>
    <xf numFmtId="0" fontId="61" fillId="36" borderId="15" xfId="62" applyFont="1" applyFill="1" applyBorder="1">
      <alignment/>
      <protection/>
    </xf>
    <xf numFmtId="182" fontId="61" fillId="36" borderId="10" xfId="46" applyNumberFormat="1" applyFont="1" applyFill="1" applyBorder="1" applyAlignment="1">
      <alignment/>
    </xf>
    <xf numFmtId="189" fontId="61" fillId="36" borderId="10" xfId="46" applyNumberFormat="1" applyFont="1" applyFill="1" applyBorder="1" applyAlignment="1">
      <alignment/>
    </xf>
    <xf numFmtId="0" fontId="61" fillId="0" borderId="0" xfId="0" applyFont="1" applyAlignment="1">
      <alignment/>
    </xf>
    <xf numFmtId="0" fontId="0" fillId="0" borderId="14" xfId="62" applyBorder="1" applyAlignment="1">
      <alignment wrapText="1"/>
      <protection/>
    </xf>
    <xf numFmtId="0" fontId="61" fillId="36" borderId="12" xfId="62" applyFont="1" applyFill="1" applyBorder="1">
      <alignment/>
      <protection/>
    </xf>
    <xf numFmtId="0" fontId="61" fillId="36" borderId="16" xfId="62" applyFont="1" applyFill="1" applyBorder="1">
      <alignment/>
      <protection/>
    </xf>
    <xf numFmtId="0" fontId="0" fillId="0" borderId="17" xfId="62" applyBorder="1">
      <alignment/>
      <protection/>
    </xf>
    <xf numFmtId="182" fontId="0" fillId="0" borderId="0" xfId="46" applyNumberFormat="1" applyFont="1" applyBorder="1" applyAlignment="1">
      <alignment/>
    </xf>
    <xf numFmtId="189" fontId="0" fillId="0" borderId="0" xfId="46" applyNumberFormat="1" applyFont="1" applyBorder="1" applyAlignment="1">
      <alignment/>
    </xf>
    <xf numFmtId="0" fontId="0" fillId="0" borderId="12" xfId="62" applyFill="1" applyBorder="1">
      <alignment/>
      <protection/>
    </xf>
    <xf numFmtId="179" fontId="0" fillId="0" borderId="0" xfId="46" applyNumberFormat="1" applyFont="1" applyAlignment="1">
      <alignment/>
    </xf>
    <xf numFmtId="189" fontId="0" fillId="0" borderId="0" xfId="46" applyNumberFormat="1" applyFont="1" applyAlignment="1">
      <alignment/>
    </xf>
    <xf numFmtId="179" fontId="62" fillId="0" borderId="0" xfId="46" applyNumberFormat="1" applyFont="1" applyAlignment="1">
      <alignment/>
    </xf>
    <xf numFmtId="189" fontId="62" fillId="0" borderId="0" xfId="46" applyNumberFormat="1" applyFont="1" applyAlignment="1">
      <alignment/>
    </xf>
    <xf numFmtId="179" fontId="62" fillId="0" borderId="0" xfId="46" applyFont="1" applyAlignment="1">
      <alignment/>
    </xf>
    <xf numFmtId="179" fontId="60" fillId="0" borderId="0" xfId="46" applyFont="1" applyAlignment="1">
      <alignment/>
    </xf>
    <xf numFmtId="182" fontId="0" fillId="35" borderId="13" xfId="46" applyNumberFormat="1" applyFont="1" applyFill="1" applyBorder="1" applyAlignment="1">
      <alignment/>
    </xf>
    <xf numFmtId="189" fontId="0" fillId="35" borderId="13" xfId="46" applyNumberFormat="1" applyFont="1" applyFill="1" applyBorder="1" applyAlignment="1">
      <alignment/>
    </xf>
    <xf numFmtId="182" fontId="0" fillId="0" borderId="15" xfId="46" applyNumberFormat="1" applyFont="1" applyBorder="1" applyAlignment="1">
      <alignment/>
    </xf>
    <xf numFmtId="189" fontId="0" fillId="0" borderId="15" xfId="46" applyNumberFormat="1" applyFont="1" applyBorder="1" applyAlignment="1">
      <alignment/>
    </xf>
    <xf numFmtId="0" fontId="0" fillId="0" borderId="18" xfId="62" applyBorder="1">
      <alignment/>
      <protection/>
    </xf>
    <xf numFmtId="182" fontId="61" fillId="36" borderId="13" xfId="46" applyNumberFormat="1" applyFont="1" applyFill="1" applyBorder="1" applyAlignment="1">
      <alignment/>
    </xf>
    <xf numFmtId="189" fontId="61" fillId="36" borderId="13" xfId="46" applyNumberFormat="1" applyFont="1" applyFill="1" applyBorder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Border="1">
      <alignment/>
      <protection/>
    </xf>
    <xf numFmtId="189" fontId="4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61" applyFont="1" applyBorder="1" applyAlignment="1">
      <alignment wrapText="1"/>
      <protection/>
    </xf>
    <xf numFmtId="0" fontId="4" fillId="0" borderId="0" xfId="61" applyFont="1" applyFill="1" applyBorder="1" applyAlignment="1">
      <alignment wrapText="1"/>
      <protection/>
    </xf>
    <xf numFmtId="189" fontId="4" fillId="0" borderId="0" xfId="42" applyNumberFormat="1" applyFont="1" applyBorder="1" applyAlignment="1">
      <alignment wrapText="1"/>
    </xf>
    <xf numFmtId="0" fontId="5" fillId="0" borderId="10" xfId="61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189" fontId="11" fillId="0" borderId="10" xfId="42" applyNumberFormat="1" applyFont="1" applyBorder="1" applyAlignment="1">
      <alignment horizontal="center" vertical="center"/>
    </xf>
    <xf numFmtId="189" fontId="11" fillId="0" borderId="10" xfId="42" applyNumberFormat="1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horizontal="center" vertical="center"/>
      <protection/>
    </xf>
    <xf numFmtId="189" fontId="5" fillId="0" borderId="10" xfId="42" applyNumberFormat="1" applyFont="1" applyBorder="1" applyAlignment="1">
      <alignment horizontal="center" vertical="center"/>
    </xf>
    <xf numFmtId="0" fontId="4" fillId="0" borderId="10" xfId="61" applyFont="1" applyBorder="1">
      <alignment/>
      <protection/>
    </xf>
    <xf numFmtId="0" fontId="12" fillId="0" borderId="10" xfId="61" applyFont="1" applyFill="1" applyBorder="1" applyAlignment="1">
      <alignment horizontal="left" vertical="center"/>
      <protection/>
    </xf>
    <xf numFmtId="3" fontId="5" fillId="0" borderId="10" xfId="42" applyNumberFormat="1" applyFont="1" applyFill="1" applyBorder="1" applyAlignment="1">
      <alignment/>
    </xf>
    <xf numFmtId="3" fontId="4" fillId="0" borderId="10" xfId="61" applyNumberFormat="1" applyFont="1" applyBorder="1" applyAlignment="1">
      <alignment horizontal="center" vertical="center"/>
      <protection/>
    </xf>
    <xf numFmtId="0" fontId="11" fillId="0" borderId="10" xfId="61" applyFont="1" applyFill="1" applyBorder="1" applyAlignment="1">
      <alignment vertical="center"/>
      <protection/>
    </xf>
    <xf numFmtId="0" fontId="13" fillId="0" borderId="10" xfId="61" applyFont="1" applyFill="1" applyBorder="1" applyAlignment="1">
      <alignment horizontal="left" vertical="center"/>
      <protection/>
    </xf>
    <xf numFmtId="3" fontId="4" fillId="0" borderId="10" xfId="42" applyNumberFormat="1" applyFont="1" applyBorder="1" applyAlignment="1">
      <alignment/>
    </xf>
    <xf numFmtId="0" fontId="13" fillId="0" borderId="10" xfId="61" applyFont="1" applyFill="1" applyBorder="1" applyAlignment="1">
      <alignment horizontal="left" vertical="center" wrapText="1"/>
      <protection/>
    </xf>
    <xf numFmtId="3" fontId="4" fillId="0" borderId="10" xfId="42" applyNumberFormat="1" applyFont="1" applyFill="1" applyBorder="1" applyAlignment="1">
      <alignment/>
    </xf>
    <xf numFmtId="3" fontId="5" fillId="0" borderId="10" xfId="42" applyNumberFormat="1" applyFont="1" applyBorder="1" applyAlignment="1">
      <alignment/>
    </xf>
    <xf numFmtId="4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4" fillId="0" borderId="19" xfId="44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0" fontId="11" fillId="0" borderId="10" xfId="61" applyFont="1" applyFill="1" applyBorder="1" applyAlignment="1">
      <alignment vertical="center" wrapText="1"/>
      <protection/>
    </xf>
    <xf numFmtId="3" fontId="5" fillId="0" borderId="10" xfId="61" applyNumberFormat="1" applyFont="1" applyBorder="1" applyAlignment="1">
      <alignment horizontal="center" vertical="center"/>
      <protection/>
    </xf>
    <xf numFmtId="0" fontId="4" fillId="0" borderId="10" xfId="61" applyNumberFormat="1" applyFont="1" applyBorder="1" applyAlignment="1">
      <alignment horizontal="center" vertical="center" wrapText="1"/>
      <protection/>
    </xf>
    <xf numFmtId="0" fontId="12" fillId="0" borderId="10" xfId="61" applyFont="1" applyFill="1" applyBorder="1" applyAlignment="1">
      <alignment horizontal="left" vertical="center" wrapText="1"/>
      <protection/>
    </xf>
    <xf numFmtId="3" fontId="4" fillId="0" borderId="0" xfId="61" applyNumberFormat="1" applyFont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3" fontId="4" fillId="0" borderId="0" xfId="61" applyNumberFormat="1" applyFont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>
      <alignment/>
      <protection/>
    </xf>
    <xf numFmtId="189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9" fontId="4" fillId="0" borderId="0" xfId="42" applyNumberFormat="1" applyFont="1" applyAlignment="1">
      <alignment/>
    </xf>
    <xf numFmtId="189" fontId="4" fillId="0" borderId="0" xfId="42" applyNumberFormat="1" applyFont="1" applyFill="1" applyBorder="1" applyAlignment="1">
      <alignment/>
    </xf>
    <xf numFmtId="189" fontId="4" fillId="0" borderId="0" xfId="42" applyNumberFormat="1" applyFont="1" applyFill="1" applyBorder="1" applyAlignment="1">
      <alignment wrapText="1"/>
    </xf>
    <xf numFmtId="189" fontId="11" fillId="0" borderId="10" xfId="42" applyNumberFormat="1" applyFont="1" applyFill="1" applyBorder="1" applyAlignment="1">
      <alignment horizontal="center" vertical="center"/>
    </xf>
    <xf numFmtId="189" fontId="5" fillId="0" borderId="10" xfId="42" applyNumberFormat="1" applyFont="1" applyFill="1" applyBorder="1" applyAlignment="1">
      <alignment horizontal="center" vertical="center"/>
    </xf>
    <xf numFmtId="0" fontId="4" fillId="0" borderId="10" xfId="61" applyFont="1" applyFill="1" applyBorder="1">
      <alignment/>
      <protection/>
    </xf>
    <xf numFmtId="0" fontId="11" fillId="0" borderId="10" xfId="61" applyFont="1" applyFill="1" applyBorder="1" applyAlignment="1">
      <alignment horizontal="left" vertical="center"/>
      <protection/>
    </xf>
    <xf numFmtId="185" fontId="5" fillId="0" borderId="10" xfId="42" applyNumberFormat="1" applyFont="1" applyFill="1" applyBorder="1" applyAlignment="1">
      <alignment vertical="center"/>
    </xf>
    <xf numFmtId="3" fontId="5" fillId="0" borderId="10" xfId="42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vertical="center"/>
      <protection/>
    </xf>
    <xf numFmtId="185" fontId="37" fillId="0" borderId="10" xfId="42" applyNumberFormat="1" applyFont="1" applyFill="1" applyBorder="1" applyAlignment="1">
      <alignment vertical="center"/>
    </xf>
    <xf numFmtId="3" fontId="37" fillId="0" borderId="10" xfId="42" applyNumberFormat="1" applyFont="1" applyFill="1" applyBorder="1" applyAlignment="1">
      <alignment vertical="center"/>
    </xf>
    <xf numFmtId="3" fontId="4" fillId="0" borderId="10" xfId="61" applyNumberFormat="1" applyFont="1" applyFill="1" applyBorder="1" applyAlignment="1">
      <alignment horizontal="center" vertical="center"/>
      <protection/>
    </xf>
    <xf numFmtId="185" fontId="4" fillId="0" borderId="10" xfId="42" applyNumberFormat="1" applyFont="1" applyFill="1" applyBorder="1" applyAlignment="1">
      <alignment vertical="center"/>
    </xf>
    <xf numFmtId="3" fontId="4" fillId="0" borderId="10" xfId="42" applyNumberFormat="1" applyFont="1" applyFill="1" applyBorder="1" applyAlignment="1">
      <alignment vertical="center"/>
    </xf>
    <xf numFmtId="0" fontId="13" fillId="0" borderId="10" xfId="61" applyFont="1" applyFill="1" applyBorder="1" applyAlignment="1">
      <alignment vertical="center" wrapText="1"/>
      <protection/>
    </xf>
    <xf numFmtId="183" fontId="4" fillId="0" borderId="10" xfId="44" applyNumberFormat="1" applyFont="1" applyFill="1" applyBorder="1" applyAlignment="1">
      <alignment/>
    </xf>
    <xf numFmtId="3" fontId="63" fillId="0" borderId="10" xfId="42" applyNumberFormat="1" applyFont="1" applyFill="1" applyBorder="1" applyAlignment="1">
      <alignment vertical="center"/>
    </xf>
    <xf numFmtId="3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vertical="center"/>
      <protection/>
    </xf>
    <xf numFmtId="189" fontId="4" fillId="0" borderId="0" xfId="42" applyNumberFormat="1" applyFont="1" applyFill="1" applyAlignment="1">
      <alignment/>
    </xf>
    <xf numFmtId="177" fontId="4" fillId="0" borderId="0" xfId="0" applyNumberFormat="1" applyFont="1" applyAlignment="1">
      <alignment/>
    </xf>
    <xf numFmtId="14" fontId="11" fillId="0" borderId="10" xfId="42" applyNumberFormat="1" applyFont="1" applyFill="1" applyBorder="1" applyAlignment="1">
      <alignment horizontal="center" vertical="center" wrapText="1"/>
    </xf>
    <xf numFmtId="3" fontId="5" fillId="0" borderId="10" xfId="61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>
      <alignment/>
      <protection/>
    </xf>
    <xf numFmtId="179" fontId="5" fillId="0" borderId="10" xfId="42" applyNumberFormat="1" applyFont="1" applyFill="1" applyBorder="1" applyAlignment="1">
      <alignment/>
    </xf>
    <xf numFmtId="179" fontId="4" fillId="0" borderId="10" xfId="42" applyNumberFormat="1" applyFont="1" applyFill="1" applyBorder="1" applyAlignment="1">
      <alignment/>
    </xf>
    <xf numFmtId="179" fontId="37" fillId="0" borderId="10" xfId="42" applyNumberFormat="1" applyFont="1" applyFill="1" applyBorder="1" applyAlignment="1">
      <alignment/>
    </xf>
    <xf numFmtId="179" fontId="4" fillId="0" borderId="10" xfId="42" applyNumberFormat="1" applyFont="1" applyFill="1" applyBorder="1" applyAlignment="1">
      <alignment horizontal="center"/>
    </xf>
    <xf numFmtId="4" fontId="4" fillId="0" borderId="10" xfId="42" applyNumberFormat="1" applyFont="1" applyFill="1" applyBorder="1" applyAlignment="1">
      <alignment horizontal="center"/>
    </xf>
    <xf numFmtId="0" fontId="6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4" fillId="0" borderId="0" xfId="61" applyNumberFormat="1" applyFont="1" applyFill="1" applyBorder="1" applyAlignment="1">
      <alignment horizontal="center" vertical="center"/>
      <protection/>
    </xf>
    <xf numFmtId="182" fontId="11" fillId="0" borderId="0" xfId="61" applyNumberFormat="1" applyFont="1" applyFill="1" applyBorder="1" applyAlignment="1">
      <alignment vertical="center"/>
      <protection/>
    </xf>
    <xf numFmtId="184" fontId="4" fillId="0" borderId="0" xfId="61" applyNumberFormat="1" applyFont="1" applyFill="1" applyBorder="1">
      <alignment/>
      <protection/>
    </xf>
    <xf numFmtId="185" fontId="4" fillId="0" borderId="0" xfId="42" applyNumberFormat="1" applyFont="1" applyAlignment="1">
      <alignment/>
    </xf>
    <xf numFmtId="0" fontId="65" fillId="0" borderId="10" xfId="61" applyFont="1" applyBorder="1" applyAlignment="1">
      <alignment vertical="center"/>
      <protection/>
    </xf>
    <xf numFmtId="4" fontId="14" fillId="0" borderId="10" xfId="42" applyNumberFormat="1" applyFont="1" applyFill="1" applyBorder="1" applyAlignment="1">
      <alignment/>
    </xf>
    <xf numFmtId="4" fontId="1" fillId="0" borderId="10" xfId="42" applyNumberFormat="1" applyFont="1" applyFill="1" applyBorder="1" applyAlignment="1">
      <alignment/>
    </xf>
    <xf numFmtId="4" fontId="0" fillId="0" borderId="10" xfId="42" applyNumberFormat="1" applyFont="1" applyBorder="1" applyAlignment="1">
      <alignment/>
    </xf>
    <xf numFmtId="4" fontId="1" fillId="0" borderId="10" xfId="42" applyNumberFormat="1" applyFont="1" applyBorder="1" applyAlignment="1">
      <alignment/>
    </xf>
    <xf numFmtId="4" fontId="0" fillId="0" borderId="10" xfId="42" applyNumberFormat="1" applyFont="1" applyFill="1" applyBorder="1" applyAlignment="1">
      <alignment/>
    </xf>
    <xf numFmtId="0" fontId="4" fillId="0" borderId="0" xfId="61" applyFont="1" applyBorder="1" applyAlignment="1">
      <alignment wrapText="1"/>
      <protection/>
    </xf>
    <xf numFmtId="0" fontId="4" fillId="0" borderId="0" xfId="61" applyFont="1" applyBorder="1" applyAlignment="1">
      <alignment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/>
      <protection/>
    </xf>
    <xf numFmtId="3" fontId="4" fillId="0" borderId="0" xfId="61" applyNumberFormat="1" applyFont="1" applyAlignment="1">
      <alignment horizontal="center" vertical="top"/>
      <protection/>
    </xf>
    <xf numFmtId="3" fontId="4" fillId="0" borderId="0" xfId="61" applyNumberFormat="1" applyFont="1" applyAlignment="1">
      <alignment horizontal="center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42" fillId="0" borderId="0" xfId="63" applyFill="1" applyBorder="1" applyAlignment="1">
      <alignment wrapText="1"/>
      <protection/>
    </xf>
    <xf numFmtId="0" fontId="42" fillId="0" borderId="0" xfId="63" applyAlignment="1">
      <alignment wrapText="1"/>
      <protection/>
    </xf>
    <xf numFmtId="0" fontId="42" fillId="0" borderId="18" xfId="63" applyBorder="1" applyAlignment="1">
      <alignment horizontal="center" wrapText="1"/>
      <protection/>
    </xf>
    <xf numFmtId="0" fontId="42" fillId="0" borderId="20" xfId="63" applyBorder="1" applyAlignment="1">
      <alignment horizontal="center" wrapText="1"/>
      <protection/>
    </xf>
    <xf numFmtId="0" fontId="42" fillId="0" borderId="10" xfId="63" applyBorder="1" applyAlignment="1">
      <alignment horizontal="center" wrapText="1"/>
      <protection/>
    </xf>
    <xf numFmtId="0" fontId="42" fillId="0" borderId="10" xfId="63" applyBorder="1" applyAlignment="1">
      <alignment wrapText="1"/>
      <protection/>
    </xf>
    <xf numFmtId="0" fontId="42" fillId="0" borderId="0" xfId="63" applyFont="1" applyBorder="1" applyAlignment="1">
      <alignment wrapText="1"/>
      <protection/>
    </xf>
    <xf numFmtId="0" fontId="59" fillId="0" borderId="21" xfId="63" applyFont="1" applyBorder="1" applyAlignment="1">
      <alignment wrapText="1"/>
      <protection/>
    </xf>
    <xf numFmtId="0" fontId="66" fillId="37" borderId="18" xfId="63" applyFont="1" applyFill="1" applyBorder="1" applyAlignment="1">
      <alignment horizontal="center" wrapText="1"/>
      <protection/>
    </xf>
    <xf numFmtId="0" fontId="66" fillId="37" borderId="22" xfId="63" applyFont="1" applyFill="1" applyBorder="1" applyAlignment="1">
      <alignment horizontal="center" wrapText="1"/>
      <protection/>
    </xf>
    <xf numFmtId="0" fontId="66" fillId="37" borderId="20" xfId="63" applyFont="1" applyFill="1" applyBorder="1" applyAlignment="1">
      <alignment horizontal="center" wrapText="1"/>
      <protection/>
    </xf>
    <xf numFmtId="0" fontId="42" fillId="0" borderId="23" xfId="63" applyFont="1" applyBorder="1" applyAlignment="1">
      <alignment horizontal="center" vertical="justify" wrapText="1"/>
      <protection/>
    </xf>
    <xf numFmtId="0" fontId="42" fillId="0" borderId="23" xfId="63" applyBorder="1" applyAlignment="1">
      <alignment horizontal="center" vertical="justify" wrapText="1"/>
      <protection/>
    </xf>
    <xf numFmtId="4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3 2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6"/>
  <sheetViews>
    <sheetView view="pageBreakPreview" zoomScale="85" zoomScaleSheetLayoutView="85" zoomScalePageLayoutView="0" workbookViewId="0" topLeftCell="A37">
      <selection activeCell="D96" sqref="D96"/>
    </sheetView>
  </sheetViews>
  <sheetFormatPr defaultColWidth="9.140625" defaultRowHeight="12.75"/>
  <cols>
    <col min="1" max="1" width="25.140625" style="89" customWidth="1"/>
    <col min="2" max="2" width="61.7109375" style="89" customWidth="1"/>
    <col min="3" max="3" width="12.57421875" style="89" customWidth="1"/>
    <col min="4" max="4" width="34.28125" style="88" customWidth="1"/>
    <col min="5" max="5" width="34.57421875" style="55" customWidth="1"/>
    <col min="6" max="6" width="14.28125" style="55" bestFit="1" customWidth="1"/>
    <col min="7" max="7" width="9.140625" style="55" customWidth="1"/>
    <col min="8" max="8" width="15.00390625" style="55" customWidth="1"/>
    <col min="9" max="9" width="9.140625" style="55" customWidth="1"/>
    <col min="10" max="10" width="15.28125" style="55" bestFit="1" customWidth="1"/>
    <col min="11" max="16384" width="9.140625" style="55" customWidth="1"/>
  </cols>
  <sheetData>
    <row r="1" spans="1:4" ht="15">
      <c r="A1" s="52"/>
      <c r="B1" s="52"/>
      <c r="C1" s="52"/>
      <c r="D1" s="91"/>
    </row>
    <row r="2" spans="1:4" ht="15.75">
      <c r="A2" s="134" t="s">
        <v>363</v>
      </c>
      <c r="B2" s="134"/>
      <c r="C2" s="134"/>
      <c r="D2" s="134"/>
    </row>
    <row r="3" spans="1:4" ht="15.75">
      <c r="A3" s="135" t="s">
        <v>364</v>
      </c>
      <c r="B3" s="134"/>
      <c r="C3" s="134"/>
      <c r="D3" s="134"/>
    </row>
    <row r="4" spans="1:4" ht="15.75">
      <c r="A4" s="135" t="s">
        <v>365</v>
      </c>
      <c r="B4" s="134"/>
      <c r="C4" s="134"/>
      <c r="D4" s="134"/>
    </row>
    <row r="5" spans="1:4" ht="15">
      <c r="A5" s="56"/>
      <c r="B5" s="56"/>
      <c r="C5" s="56"/>
      <c r="D5" s="92"/>
    </row>
    <row r="6" spans="1:4" ht="15.75">
      <c r="A6" s="136" t="s">
        <v>125</v>
      </c>
      <c r="B6" s="136"/>
      <c r="C6" s="136"/>
      <c r="D6" s="136"/>
    </row>
    <row r="7" spans="1:4" ht="15">
      <c r="A7" s="137" t="s">
        <v>369</v>
      </c>
      <c r="B7" s="138"/>
      <c r="C7" s="138"/>
      <c r="D7" s="138"/>
    </row>
    <row r="8" spans="1:5" ht="15.75">
      <c r="A8" s="139" t="s">
        <v>1</v>
      </c>
      <c r="B8" s="139"/>
      <c r="C8" s="139"/>
      <c r="D8" s="139"/>
      <c r="E8" s="60"/>
    </row>
    <row r="9" spans="1:5" ht="15.75">
      <c r="A9" s="142" t="s">
        <v>2</v>
      </c>
      <c r="B9" s="142" t="s">
        <v>3</v>
      </c>
      <c r="C9" s="142" t="s">
        <v>4</v>
      </c>
      <c r="D9" s="93" t="s">
        <v>5</v>
      </c>
      <c r="E9" s="93" t="s">
        <v>6</v>
      </c>
    </row>
    <row r="10" spans="1:5" ht="15.75">
      <c r="A10" s="142"/>
      <c r="B10" s="142"/>
      <c r="C10" s="142"/>
      <c r="D10" s="62" t="s">
        <v>7</v>
      </c>
      <c r="E10" s="62" t="s">
        <v>254</v>
      </c>
    </row>
    <row r="11" spans="1:5" ht="15.75">
      <c r="A11" s="63">
        <v>1</v>
      </c>
      <c r="B11" s="63">
        <v>2</v>
      </c>
      <c r="C11" s="63">
        <v>3</v>
      </c>
      <c r="D11" s="94">
        <v>4</v>
      </c>
      <c r="E11" s="94">
        <v>5</v>
      </c>
    </row>
    <row r="12" spans="1:5" ht="15.75">
      <c r="A12" s="95"/>
      <c r="B12" s="96" t="s">
        <v>126</v>
      </c>
      <c r="C12" s="95"/>
      <c r="D12" s="97">
        <v>14038.860000000015</v>
      </c>
      <c r="E12" s="98">
        <f>E14+E16</f>
        <v>19488.72</v>
      </c>
    </row>
    <row r="13" spans="1:5" ht="15.75">
      <c r="A13" s="99" t="s">
        <v>127</v>
      </c>
      <c r="B13" s="100" t="s">
        <v>128</v>
      </c>
      <c r="C13" s="95"/>
      <c r="D13" s="101">
        <v>0</v>
      </c>
      <c r="E13" s="102">
        <v>0</v>
      </c>
    </row>
    <row r="14" spans="1:5" ht="15.75">
      <c r="A14" s="103" t="s">
        <v>129</v>
      </c>
      <c r="B14" s="100" t="s">
        <v>130</v>
      </c>
      <c r="C14" s="95"/>
      <c r="D14" s="104">
        <v>160080.23</v>
      </c>
      <c r="E14" s="105">
        <v>160080.23</v>
      </c>
    </row>
    <row r="15" spans="1:5" ht="31.5">
      <c r="A15" s="103" t="s">
        <v>131</v>
      </c>
      <c r="B15" s="106" t="s">
        <v>132</v>
      </c>
      <c r="C15" s="95"/>
      <c r="D15" s="104">
        <v>0</v>
      </c>
      <c r="E15" s="105">
        <v>0</v>
      </c>
    </row>
    <row r="16" spans="1:5" ht="15.75">
      <c r="A16" s="103" t="s">
        <v>133</v>
      </c>
      <c r="B16" s="100" t="s">
        <v>134</v>
      </c>
      <c r="C16" s="95"/>
      <c r="D16" s="104">
        <v>-146041.37</v>
      </c>
      <c r="E16" s="105">
        <v>-140591.51</v>
      </c>
    </row>
    <row r="17" spans="1:5" ht="31.5">
      <c r="A17" s="95"/>
      <c r="B17" s="79" t="s">
        <v>135</v>
      </c>
      <c r="C17" s="95"/>
      <c r="D17" s="97">
        <v>1068863.97</v>
      </c>
      <c r="E17" s="98">
        <f>E18+E19+E20+E21+E22</f>
        <v>1054450.2399999998</v>
      </c>
    </row>
    <row r="18" spans="1:5" ht="31.5">
      <c r="A18" s="103" t="s">
        <v>136</v>
      </c>
      <c r="B18" s="106" t="s">
        <v>137</v>
      </c>
      <c r="C18" s="95"/>
      <c r="D18" s="104">
        <v>1005317.58</v>
      </c>
      <c r="E18" s="105">
        <v>1005317.58</v>
      </c>
    </row>
    <row r="19" spans="1:5" ht="31.5">
      <c r="A19" s="103" t="s">
        <v>138</v>
      </c>
      <c r="B19" s="106" t="s">
        <v>139</v>
      </c>
      <c r="C19" s="95"/>
      <c r="D19" s="104">
        <v>260697.37</v>
      </c>
      <c r="E19" s="105">
        <v>246529.77</v>
      </c>
    </row>
    <row r="20" spans="1:5" ht="31.5">
      <c r="A20" s="103" t="s">
        <v>140</v>
      </c>
      <c r="B20" s="106" t="s">
        <v>141</v>
      </c>
      <c r="C20" s="95"/>
      <c r="D20" s="101"/>
      <c r="E20" s="102">
        <v>0</v>
      </c>
    </row>
    <row r="21" spans="1:5" ht="31.5">
      <c r="A21" s="103" t="s">
        <v>142</v>
      </c>
      <c r="B21" s="106" t="s">
        <v>143</v>
      </c>
      <c r="C21" s="95"/>
      <c r="D21" s="104">
        <v>62763.42</v>
      </c>
      <c r="E21" s="105">
        <v>39583.4</v>
      </c>
    </row>
    <row r="22" spans="1:5" ht="31.5">
      <c r="A22" s="103" t="s">
        <v>144</v>
      </c>
      <c r="B22" s="106" t="s">
        <v>145</v>
      </c>
      <c r="C22" s="95"/>
      <c r="D22" s="104">
        <v>-259914.4</v>
      </c>
      <c r="E22" s="105">
        <v>-236980.51</v>
      </c>
    </row>
    <row r="23" spans="1:5" ht="15.75">
      <c r="A23" s="103"/>
      <c r="B23" s="69" t="s">
        <v>146</v>
      </c>
      <c r="C23" s="95"/>
      <c r="D23" s="97">
        <v>604203.34</v>
      </c>
      <c r="E23" s="98">
        <f>E24+E36</f>
        <v>1005820.66</v>
      </c>
    </row>
    <row r="24" spans="1:5" ht="15.75">
      <c r="A24" s="103"/>
      <c r="B24" s="100" t="s">
        <v>147</v>
      </c>
      <c r="C24" s="95"/>
      <c r="D24" s="97">
        <v>604203.34</v>
      </c>
      <c r="E24" s="98">
        <f>E29+E30+E34</f>
        <v>1005820.66</v>
      </c>
    </row>
    <row r="25" spans="1:5" ht="15.75">
      <c r="A25" s="103" t="s">
        <v>148</v>
      </c>
      <c r="B25" s="100" t="s">
        <v>149</v>
      </c>
      <c r="C25" s="95"/>
      <c r="D25" s="104">
        <v>0</v>
      </c>
      <c r="E25" s="105">
        <v>0</v>
      </c>
    </row>
    <row r="26" spans="1:5" ht="15.75">
      <c r="A26" s="103" t="s">
        <v>150</v>
      </c>
      <c r="B26" s="100" t="s">
        <v>151</v>
      </c>
      <c r="C26" s="95"/>
      <c r="D26" s="104">
        <v>0</v>
      </c>
      <c r="E26" s="105">
        <v>0</v>
      </c>
    </row>
    <row r="27" spans="1:5" ht="15.75">
      <c r="A27" s="103" t="s">
        <v>152</v>
      </c>
      <c r="B27" s="100" t="s">
        <v>153</v>
      </c>
      <c r="C27" s="95"/>
      <c r="D27" s="104">
        <v>0</v>
      </c>
      <c r="E27" s="105">
        <v>0</v>
      </c>
    </row>
    <row r="28" spans="1:5" ht="15.75">
      <c r="A28" s="103" t="s">
        <v>154</v>
      </c>
      <c r="B28" s="100" t="s">
        <v>155</v>
      </c>
      <c r="C28" s="95"/>
      <c r="D28" s="104">
        <v>0</v>
      </c>
      <c r="E28" s="105">
        <v>0</v>
      </c>
    </row>
    <row r="29" spans="1:5" ht="15.75">
      <c r="A29" s="103" t="s">
        <v>156</v>
      </c>
      <c r="B29" s="100" t="s">
        <v>157</v>
      </c>
      <c r="C29" s="95"/>
      <c r="D29" s="104">
        <v>300000</v>
      </c>
      <c r="E29" s="105">
        <v>200000</v>
      </c>
    </row>
    <row r="30" spans="1:5" ht="47.25">
      <c r="A30" s="103" t="s">
        <v>158</v>
      </c>
      <c r="B30" s="106" t="s">
        <v>159</v>
      </c>
      <c r="C30" s="95"/>
      <c r="D30" s="104">
        <v>254203.34</v>
      </c>
      <c r="E30" s="105">
        <v>255820.66</v>
      </c>
    </row>
    <row r="31" spans="1:5" ht="15.75">
      <c r="A31" s="103" t="s">
        <v>160</v>
      </c>
      <c r="B31" s="100" t="s">
        <v>161</v>
      </c>
      <c r="C31" s="95"/>
      <c r="D31" s="104">
        <v>0</v>
      </c>
      <c r="E31" s="105">
        <v>0</v>
      </c>
    </row>
    <row r="32" spans="1:5" ht="31.5">
      <c r="A32" s="103" t="s">
        <v>162</v>
      </c>
      <c r="B32" s="106" t="s">
        <v>163</v>
      </c>
      <c r="C32" s="95"/>
      <c r="D32" s="104">
        <v>0</v>
      </c>
      <c r="E32" s="105">
        <v>0</v>
      </c>
    </row>
    <row r="33" spans="1:5" ht="15.75">
      <c r="A33" s="103" t="s">
        <v>164</v>
      </c>
      <c r="B33" s="100" t="s">
        <v>165</v>
      </c>
      <c r="C33" s="95"/>
      <c r="D33" s="104">
        <v>0</v>
      </c>
      <c r="E33" s="105">
        <v>0</v>
      </c>
    </row>
    <row r="34" spans="1:5" ht="15.75">
      <c r="A34" s="103" t="s">
        <v>166</v>
      </c>
      <c r="B34" s="100" t="s">
        <v>167</v>
      </c>
      <c r="C34" s="95"/>
      <c r="D34" s="104">
        <v>50000</v>
      </c>
      <c r="E34" s="105">
        <v>550000</v>
      </c>
    </row>
    <row r="35" spans="1:5" ht="15.75">
      <c r="A35" s="103" t="s">
        <v>168</v>
      </c>
      <c r="B35" s="100" t="s">
        <v>169</v>
      </c>
      <c r="C35" s="95"/>
      <c r="D35" s="104">
        <v>0</v>
      </c>
      <c r="E35" s="105">
        <v>0</v>
      </c>
    </row>
    <row r="36" spans="1:5" ht="31.5">
      <c r="A36" s="103"/>
      <c r="B36" s="106" t="s">
        <v>170</v>
      </c>
      <c r="C36" s="95"/>
      <c r="D36" s="97">
        <v>0</v>
      </c>
      <c r="E36" s="98">
        <v>0</v>
      </c>
    </row>
    <row r="37" spans="1:5" ht="31.5">
      <c r="A37" s="103" t="s">
        <v>171</v>
      </c>
      <c r="B37" s="106" t="s">
        <v>172</v>
      </c>
      <c r="C37" s="95"/>
      <c r="D37" s="104">
        <v>0</v>
      </c>
      <c r="E37" s="105">
        <v>0</v>
      </c>
    </row>
    <row r="38" spans="1:5" ht="31.5">
      <c r="A38" s="103" t="s">
        <v>173</v>
      </c>
      <c r="B38" s="106" t="s">
        <v>174</v>
      </c>
      <c r="C38" s="95"/>
      <c r="D38" s="104">
        <v>0</v>
      </c>
      <c r="E38" s="105">
        <v>0</v>
      </c>
    </row>
    <row r="39" spans="1:5" ht="31.5">
      <c r="A39" s="103" t="s">
        <v>175</v>
      </c>
      <c r="B39" s="106" t="s">
        <v>176</v>
      </c>
      <c r="C39" s="95"/>
      <c r="D39" s="104">
        <v>0</v>
      </c>
      <c r="E39" s="105">
        <v>0</v>
      </c>
    </row>
    <row r="40" spans="1:5" ht="15.75">
      <c r="A40" s="103"/>
      <c r="B40" s="69" t="s">
        <v>177</v>
      </c>
      <c r="C40" s="107"/>
      <c r="D40" s="97">
        <v>1513901.79</v>
      </c>
      <c r="E40" s="108">
        <f>E41+E42+E43</f>
        <v>945684.87</v>
      </c>
    </row>
    <row r="41" spans="1:5" ht="15.75">
      <c r="A41" s="103" t="s">
        <v>178</v>
      </c>
      <c r="B41" s="100" t="s">
        <v>179</v>
      </c>
      <c r="C41" s="95"/>
      <c r="D41" s="104">
        <v>163901.79</v>
      </c>
      <c r="E41" s="105">
        <v>170684.87</v>
      </c>
    </row>
    <row r="42" spans="1:5" ht="15.75">
      <c r="A42" s="103" t="s">
        <v>180</v>
      </c>
      <c r="B42" s="100" t="s">
        <v>181</v>
      </c>
      <c r="C42" s="95"/>
      <c r="D42" s="104">
        <v>1350000</v>
      </c>
      <c r="E42" s="105">
        <v>775000</v>
      </c>
    </row>
    <row r="43" spans="1:5" ht="31.5">
      <c r="A43" s="103" t="s">
        <v>182</v>
      </c>
      <c r="B43" s="106" t="s">
        <v>183</v>
      </c>
      <c r="C43" s="95"/>
      <c r="D43" s="104">
        <v>0</v>
      </c>
      <c r="E43" s="105">
        <v>0</v>
      </c>
    </row>
    <row r="44" spans="1:5" ht="15.75">
      <c r="A44" s="103"/>
      <c r="B44" s="69" t="s">
        <v>184</v>
      </c>
      <c r="C44" s="95"/>
      <c r="D44" s="97">
        <v>1797083.5999999999</v>
      </c>
      <c r="E44" s="108">
        <f>E45+E46+E53</f>
        <v>1709438.86</v>
      </c>
    </row>
    <row r="45" spans="1:5" ht="15.75">
      <c r="A45" s="103" t="s">
        <v>185</v>
      </c>
      <c r="B45" s="100" t="s">
        <v>186</v>
      </c>
      <c r="C45" s="95"/>
      <c r="D45" s="104">
        <v>35280.41</v>
      </c>
      <c r="E45" s="105">
        <v>49526.34</v>
      </c>
    </row>
    <row r="46" spans="1:5" ht="15.75">
      <c r="A46" s="103"/>
      <c r="B46" s="100" t="s">
        <v>187</v>
      </c>
      <c r="C46" s="95"/>
      <c r="D46" s="97">
        <v>1752203.19</v>
      </c>
      <c r="E46" s="98">
        <f>SUM(E47:E52)</f>
        <v>1658712.52</v>
      </c>
    </row>
    <row r="47" spans="1:5" ht="15.75">
      <c r="A47" s="103">
        <v>12</v>
      </c>
      <c r="B47" s="100" t="s">
        <v>188</v>
      </c>
      <c r="C47" s="95"/>
      <c r="D47" s="104">
        <v>492236.09</v>
      </c>
      <c r="E47" s="105">
        <v>398635.7</v>
      </c>
    </row>
    <row r="48" spans="1:5" ht="31.5">
      <c r="A48" s="103">
        <v>13</v>
      </c>
      <c r="B48" s="106" t="s">
        <v>189</v>
      </c>
      <c r="C48" s="95"/>
      <c r="D48" s="104">
        <v>9476.46</v>
      </c>
      <c r="E48" s="105">
        <v>6669.46</v>
      </c>
    </row>
    <row r="49" spans="1:5" ht="15.75">
      <c r="A49" s="103">
        <v>14</v>
      </c>
      <c r="B49" s="100" t="s">
        <v>190</v>
      </c>
      <c r="C49" s="95"/>
      <c r="D49" s="104">
        <v>62865.49</v>
      </c>
      <c r="E49" s="105">
        <v>53676.58</v>
      </c>
    </row>
    <row r="50" spans="1:5" ht="15.75">
      <c r="A50" s="103">
        <v>15</v>
      </c>
      <c r="B50" s="100" t="s">
        <v>191</v>
      </c>
      <c r="C50" s="95"/>
      <c r="D50" s="104">
        <v>107521.29000000001</v>
      </c>
      <c r="E50" s="105">
        <v>75814.6</v>
      </c>
    </row>
    <row r="51" spans="1:5" ht="15.75">
      <c r="A51" s="103">
        <v>16</v>
      </c>
      <c r="B51" s="100" t="s">
        <v>192</v>
      </c>
      <c r="C51" s="95"/>
      <c r="D51" s="104">
        <v>140704.01</v>
      </c>
      <c r="E51" s="105">
        <v>173581.4</v>
      </c>
    </row>
    <row r="52" spans="1:5" ht="15.75">
      <c r="A52" s="103">
        <v>17</v>
      </c>
      <c r="B52" s="100" t="s">
        <v>193</v>
      </c>
      <c r="C52" s="95"/>
      <c r="D52" s="104">
        <v>939399.85</v>
      </c>
      <c r="E52" s="105">
        <v>950334.78</v>
      </c>
    </row>
    <row r="53" spans="1:5" ht="15.75">
      <c r="A53" s="103" t="s">
        <v>194</v>
      </c>
      <c r="B53" s="100" t="s">
        <v>195</v>
      </c>
      <c r="C53" s="95"/>
      <c r="D53" s="104">
        <v>9600</v>
      </c>
      <c r="E53" s="98">
        <v>1200</v>
      </c>
    </row>
    <row r="54" spans="1:5" ht="76.5">
      <c r="A54" s="109" t="s">
        <v>366</v>
      </c>
      <c r="B54" s="69" t="s">
        <v>196</v>
      </c>
      <c r="C54" s="95"/>
      <c r="D54" s="97">
        <v>28876.17</v>
      </c>
      <c r="E54" s="98">
        <v>54443.11</v>
      </c>
    </row>
    <row r="55" spans="1:5" ht="15.75">
      <c r="A55" s="103"/>
      <c r="B55" s="69" t="s">
        <v>197</v>
      </c>
      <c r="C55" s="95"/>
      <c r="D55" s="97">
        <v>333988.02999999997</v>
      </c>
      <c r="E55" s="98">
        <f>E56+E57</f>
        <v>206475.97</v>
      </c>
    </row>
    <row r="56" spans="1:5" ht="15.75">
      <c r="A56" s="103">
        <v>192</v>
      </c>
      <c r="B56" s="100" t="s">
        <v>198</v>
      </c>
      <c r="C56" s="95"/>
      <c r="D56" s="104">
        <v>310903.6</v>
      </c>
      <c r="E56" s="105">
        <v>206475.97</v>
      </c>
    </row>
    <row r="57" spans="1:5" ht="15.75">
      <c r="A57" s="103" t="s">
        <v>199</v>
      </c>
      <c r="B57" s="100" t="s">
        <v>200</v>
      </c>
      <c r="C57" s="95"/>
      <c r="D57" s="104">
        <v>23084.43</v>
      </c>
      <c r="E57" s="105"/>
    </row>
    <row r="58" spans="1:5" ht="15.75">
      <c r="A58" s="103"/>
      <c r="B58" s="69" t="s">
        <v>201</v>
      </c>
      <c r="C58" s="95"/>
      <c r="D58" s="101">
        <v>0</v>
      </c>
      <c r="E58" s="102">
        <v>0</v>
      </c>
    </row>
    <row r="59" spans="1:5" ht="15.75">
      <c r="A59" s="103"/>
      <c r="B59" s="69" t="s">
        <v>202</v>
      </c>
      <c r="C59" s="95"/>
      <c r="D59" s="97">
        <v>5360955.76</v>
      </c>
      <c r="E59" s="98">
        <f>E12+E17+E23+E40+E44+E54+E55+E58</f>
        <v>4995802.43</v>
      </c>
    </row>
    <row r="60" spans="1:4" ht="15">
      <c r="A60" s="85"/>
      <c r="B60" s="110"/>
      <c r="C60" s="87"/>
      <c r="D60" s="111"/>
    </row>
    <row r="61" spans="1:4" ht="15">
      <c r="A61" s="85"/>
      <c r="B61" s="110"/>
      <c r="C61" s="87"/>
      <c r="D61" s="111"/>
    </row>
    <row r="62" spans="1:4" ht="15">
      <c r="A62" s="85"/>
      <c r="B62" s="110"/>
      <c r="C62" s="87"/>
      <c r="D62" s="111"/>
    </row>
    <row r="63" spans="1:4" ht="15">
      <c r="A63" s="85"/>
      <c r="B63" s="110"/>
      <c r="C63" s="87"/>
      <c r="D63" s="111"/>
    </row>
    <row r="64" spans="1:4" ht="15">
      <c r="A64" s="85"/>
      <c r="B64" s="110"/>
      <c r="C64" s="87"/>
      <c r="D64" s="111"/>
    </row>
    <row r="65" spans="1:4" ht="15">
      <c r="A65" s="85"/>
      <c r="B65" s="110"/>
      <c r="C65" s="87"/>
      <c r="D65" s="111"/>
    </row>
    <row r="66" spans="1:4" ht="15">
      <c r="A66" s="85"/>
      <c r="B66" s="110"/>
      <c r="C66" s="87"/>
      <c r="D66" s="111"/>
    </row>
    <row r="67" spans="1:8" ht="15">
      <c r="A67" s="85"/>
      <c r="B67" s="110"/>
      <c r="C67" s="87"/>
      <c r="D67" s="111"/>
      <c r="H67" s="112"/>
    </row>
    <row r="68" spans="1:5" ht="15.75">
      <c r="A68" s="142" t="s">
        <v>203</v>
      </c>
      <c r="B68" s="142"/>
      <c r="C68" s="142"/>
      <c r="D68" s="142"/>
      <c r="E68" s="60"/>
    </row>
    <row r="69" spans="1:5" ht="15.75">
      <c r="A69" s="142" t="s">
        <v>2</v>
      </c>
      <c r="B69" s="142" t="s">
        <v>3</v>
      </c>
      <c r="C69" s="142" t="s">
        <v>4</v>
      </c>
      <c r="D69" s="93" t="s">
        <v>6</v>
      </c>
      <c r="E69" s="93" t="s">
        <v>6</v>
      </c>
    </row>
    <row r="70" spans="1:5" ht="15.75">
      <c r="A70" s="142"/>
      <c r="B70" s="142"/>
      <c r="C70" s="142"/>
      <c r="D70" s="62" t="s">
        <v>7</v>
      </c>
      <c r="E70" s="113">
        <v>42004</v>
      </c>
    </row>
    <row r="71" spans="1:5" ht="15.75">
      <c r="A71" s="63">
        <v>1</v>
      </c>
      <c r="B71" s="63">
        <v>2</v>
      </c>
      <c r="C71" s="63">
        <v>3</v>
      </c>
      <c r="D71" s="94">
        <v>4</v>
      </c>
      <c r="E71" s="94">
        <v>5</v>
      </c>
    </row>
    <row r="72" spans="1:5" ht="15.75">
      <c r="A72" s="114"/>
      <c r="B72" s="79" t="s">
        <v>204</v>
      </c>
      <c r="C72" s="115"/>
      <c r="D72" s="116">
        <v>3000003.17</v>
      </c>
      <c r="E72" s="116">
        <v>3000003.17</v>
      </c>
    </row>
    <row r="73" spans="1:5" ht="15.75">
      <c r="A73" s="99">
        <v>900</v>
      </c>
      <c r="B73" s="100" t="s">
        <v>205</v>
      </c>
      <c r="C73" s="95"/>
      <c r="D73" s="117">
        <v>3000003.17</v>
      </c>
      <c r="E73" s="117">
        <v>3000003.17</v>
      </c>
    </row>
    <row r="74" spans="1:5" ht="15.75">
      <c r="A74" s="103">
        <v>901</v>
      </c>
      <c r="B74" s="106" t="s">
        <v>206</v>
      </c>
      <c r="C74" s="95"/>
      <c r="D74" s="118">
        <v>0</v>
      </c>
      <c r="E74" s="118">
        <v>0</v>
      </c>
    </row>
    <row r="75" spans="1:5" ht="15.75">
      <c r="A75" s="114"/>
      <c r="B75" s="79" t="s">
        <v>207</v>
      </c>
      <c r="C75" s="115"/>
      <c r="D75" s="116">
        <v>177998.96000000014</v>
      </c>
      <c r="E75" s="116">
        <v>165635.8099999999</v>
      </c>
    </row>
    <row r="76" spans="1:5" ht="15.75">
      <c r="A76" s="103">
        <v>910</v>
      </c>
      <c r="B76" s="106" t="s">
        <v>208</v>
      </c>
      <c r="C76" s="95"/>
      <c r="D76" s="116">
        <v>0</v>
      </c>
      <c r="E76" s="116">
        <v>0</v>
      </c>
    </row>
    <row r="77" spans="1:5" ht="15.75">
      <c r="A77" s="103">
        <v>911</v>
      </c>
      <c r="B77" s="106" t="s">
        <v>209</v>
      </c>
      <c r="C77" s="95"/>
      <c r="D77" s="116">
        <v>39.17</v>
      </c>
      <c r="E77" s="116">
        <v>39.17</v>
      </c>
    </row>
    <row r="78" spans="1:5" ht="15.75">
      <c r="A78" s="103"/>
      <c r="B78" s="106" t="s">
        <v>210</v>
      </c>
      <c r="C78" s="95"/>
      <c r="D78" s="118"/>
      <c r="E78" s="118"/>
    </row>
    <row r="79" spans="1:5" ht="15.75">
      <c r="A79" s="103"/>
      <c r="B79" s="106" t="s">
        <v>211</v>
      </c>
      <c r="C79" s="95"/>
      <c r="D79" s="118"/>
      <c r="E79" s="118"/>
    </row>
    <row r="80" spans="1:5" ht="15.75">
      <c r="A80" s="103"/>
      <c r="B80" s="106" t="s">
        <v>212</v>
      </c>
      <c r="C80" s="95"/>
      <c r="D80" s="118"/>
      <c r="E80" s="118"/>
    </row>
    <row r="81" spans="1:5" ht="15.75">
      <c r="A81" s="103"/>
      <c r="B81" s="106" t="s">
        <v>213</v>
      </c>
      <c r="C81" s="95"/>
      <c r="D81" s="117">
        <v>39.17</v>
      </c>
      <c r="E81" s="117">
        <v>39.17</v>
      </c>
    </row>
    <row r="82" spans="1:5" ht="15.75">
      <c r="A82" s="103">
        <v>919</v>
      </c>
      <c r="B82" s="106" t="s">
        <v>214</v>
      </c>
      <c r="C82" s="95"/>
      <c r="D82" s="116">
        <v>0</v>
      </c>
      <c r="E82" s="116">
        <v>0</v>
      </c>
    </row>
    <row r="83" spans="1:5" ht="15.75">
      <c r="A83" s="103" t="s">
        <v>215</v>
      </c>
      <c r="B83" s="106" t="s">
        <v>216</v>
      </c>
      <c r="C83" s="95"/>
      <c r="D83" s="117">
        <v>139612.18</v>
      </c>
      <c r="E83" s="117">
        <v>139612.18</v>
      </c>
    </row>
    <row r="84" spans="1:5" ht="15.75">
      <c r="A84" s="103"/>
      <c r="B84" s="106" t="s">
        <v>217</v>
      </c>
      <c r="C84" s="95"/>
      <c r="D84" s="116">
        <v>38347.61000000012</v>
      </c>
      <c r="E84" s="116">
        <v>25984.459999999905</v>
      </c>
    </row>
    <row r="85" spans="1:5" ht="15.75">
      <c r="A85" s="103" t="s">
        <v>218</v>
      </c>
      <c r="B85" s="106" t="s">
        <v>219</v>
      </c>
      <c r="C85" s="95"/>
      <c r="D85" s="117">
        <v>25984.5</v>
      </c>
      <c r="E85" s="117"/>
    </row>
    <row r="86" spans="1:5" ht="31.5">
      <c r="A86" s="114" t="s">
        <v>220</v>
      </c>
      <c r="B86" s="79" t="s">
        <v>221</v>
      </c>
      <c r="C86" s="115"/>
      <c r="D86" s="116">
        <v>12363.110000000117</v>
      </c>
      <c r="E86" s="116">
        <v>25984.459999999905</v>
      </c>
    </row>
    <row r="87" spans="1:5" ht="15.75">
      <c r="A87" s="114"/>
      <c r="B87" s="79" t="s">
        <v>222</v>
      </c>
      <c r="C87" s="115"/>
      <c r="D87" s="116">
        <v>1598121.9</v>
      </c>
      <c r="E87" s="116">
        <v>1312705.3699999999</v>
      </c>
    </row>
    <row r="88" spans="1:5" ht="15.75">
      <c r="A88" s="103"/>
      <c r="B88" s="106" t="s">
        <v>223</v>
      </c>
      <c r="C88" s="95"/>
      <c r="D88" s="116">
        <v>1598121.9</v>
      </c>
      <c r="E88" s="116">
        <v>1312705.3699999999</v>
      </c>
    </row>
    <row r="89" spans="1:5" ht="15.75">
      <c r="A89" s="103">
        <v>980</v>
      </c>
      <c r="B89" s="106" t="s">
        <v>224</v>
      </c>
      <c r="C89" s="95"/>
      <c r="D89" s="119">
        <v>963412.01</v>
      </c>
      <c r="E89" s="117">
        <v>774076.59</v>
      </c>
    </row>
    <row r="90" spans="1:9" ht="15.75">
      <c r="A90" s="103">
        <v>982</v>
      </c>
      <c r="B90" s="106" t="s">
        <v>225</v>
      </c>
      <c r="C90" s="95"/>
      <c r="D90" s="120">
        <v>126396.55</v>
      </c>
      <c r="E90" s="117">
        <v>243768.74</v>
      </c>
      <c r="F90" s="121"/>
      <c r="G90" s="121"/>
      <c r="H90" s="121"/>
      <c r="I90" s="121"/>
    </row>
    <row r="91" spans="1:9" ht="15.75">
      <c r="A91" s="103">
        <v>983</v>
      </c>
      <c r="B91" s="106" t="s">
        <v>226</v>
      </c>
      <c r="C91" s="95"/>
      <c r="D91" s="120">
        <v>478236.16</v>
      </c>
      <c r="E91" s="117">
        <v>255431.56</v>
      </c>
      <c r="F91" s="121"/>
      <c r="G91" s="121"/>
      <c r="H91" s="121"/>
      <c r="I91" s="121"/>
    </row>
    <row r="92" spans="1:5" ht="15.75">
      <c r="A92" s="103">
        <v>984</v>
      </c>
      <c r="B92" s="106" t="s">
        <v>227</v>
      </c>
      <c r="C92" s="95"/>
      <c r="D92" s="120">
        <v>30077.18</v>
      </c>
      <c r="E92" s="117">
        <v>39428.48</v>
      </c>
    </row>
    <row r="93" spans="1:5" ht="15.75">
      <c r="A93" s="103">
        <v>985</v>
      </c>
      <c r="B93" s="106" t="s">
        <v>228</v>
      </c>
      <c r="C93" s="95"/>
      <c r="D93" s="120">
        <v>0</v>
      </c>
      <c r="E93" s="117">
        <v>0</v>
      </c>
    </row>
    <row r="94" spans="1:10" ht="15.75">
      <c r="A94" s="103">
        <v>981986987988989</v>
      </c>
      <c r="B94" s="106" t="s">
        <v>229</v>
      </c>
      <c r="C94" s="95"/>
      <c r="D94" s="117">
        <v>0</v>
      </c>
      <c r="E94" s="117">
        <v>0</v>
      </c>
      <c r="F94" s="121"/>
      <c r="G94" s="121"/>
      <c r="H94" s="121"/>
      <c r="I94" s="121"/>
      <c r="J94" s="121"/>
    </row>
    <row r="95" spans="1:10" ht="31.5">
      <c r="A95" s="103"/>
      <c r="B95" s="106" t="s">
        <v>230</v>
      </c>
      <c r="C95" s="95"/>
      <c r="D95" s="116">
        <v>0</v>
      </c>
      <c r="E95" s="116">
        <v>0</v>
      </c>
      <c r="F95" s="121"/>
      <c r="G95" s="121"/>
      <c r="H95" s="121"/>
      <c r="I95" s="121"/>
      <c r="J95" s="121"/>
    </row>
    <row r="96" spans="1:5" ht="15.75">
      <c r="A96" s="103">
        <v>970</v>
      </c>
      <c r="B96" s="106" t="s">
        <v>231</v>
      </c>
      <c r="C96" s="95"/>
      <c r="D96" s="118">
        <v>0</v>
      </c>
      <c r="E96" s="118">
        <v>0</v>
      </c>
    </row>
    <row r="97" spans="1:5" ht="31.5">
      <c r="A97" s="103">
        <v>971</v>
      </c>
      <c r="B97" s="106" t="s">
        <v>232</v>
      </c>
      <c r="C97" s="95"/>
      <c r="D97" s="118">
        <v>0</v>
      </c>
      <c r="E97" s="118">
        <v>0</v>
      </c>
    </row>
    <row r="98" spans="1:5" ht="31.5">
      <c r="A98" s="103">
        <v>972973</v>
      </c>
      <c r="B98" s="106" t="s">
        <v>233</v>
      </c>
      <c r="C98" s="95"/>
      <c r="D98" s="118">
        <v>0</v>
      </c>
      <c r="E98" s="118">
        <v>0</v>
      </c>
    </row>
    <row r="99" spans="1:5" ht="15.75">
      <c r="A99" s="103">
        <v>974</v>
      </c>
      <c r="B99" s="106" t="s">
        <v>234</v>
      </c>
      <c r="C99" s="95"/>
      <c r="D99" s="118">
        <v>0</v>
      </c>
      <c r="E99" s="118">
        <v>0</v>
      </c>
    </row>
    <row r="100" spans="1:5" ht="15.75">
      <c r="A100" s="103"/>
      <c r="B100" s="106" t="s">
        <v>235</v>
      </c>
      <c r="C100" s="95"/>
      <c r="D100" s="116">
        <v>0</v>
      </c>
      <c r="E100" s="116">
        <v>0</v>
      </c>
    </row>
    <row r="101" spans="1:5" ht="15.75">
      <c r="A101" s="103">
        <v>960</v>
      </c>
      <c r="B101" s="106" t="s">
        <v>236</v>
      </c>
      <c r="C101" s="95"/>
      <c r="D101" s="118">
        <v>0</v>
      </c>
      <c r="E101" s="118">
        <v>0</v>
      </c>
    </row>
    <row r="102" spans="1:5" ht="15.75">
      <c r="A102" s="103">
        <v>961962963967</v>
      </c>
      <c r="B102" s="106" t="s">
        <v>237</v>
      </c>
      <c r="C102" s="95"/>
      <c r="D102" s="118">
        <v>0</v>
      </c>
      <c r="E102" s="118">
        <v>0</v>
      </c>
    </row>
    <row r="103" spans="1:5" ht="15.75">
      <c r="A103" s="114"/>
      <c r="B103" s="79" t="s">
        <v>238</v>
      </c>
      <c r="C103" s="115"/>
      <c r="D103" s="116">
        <v>324056.29000000004</v>
      </c>
      <c r="E103" s="116">
        <v>281724.7</v>
      </c>
    </row>
    <row r="104" spans="1:6" ht="15.75">
      <c r="A104" s="103">
        <v>22</v>
      </c>
      <c r="B104" s="106" t="s">
        <v>239</v>
      </c>
      <c r="C104" s="95"/>
      <c r="D104" s="117">
        <v>8188.39</v>
      </c>
      <c r="E104" s="117">
        <v>15367.93</v>
      </c>
      <c r="F104" s="122"/>
    </row>
    <row r="105" spans="1:5" ht="15.75">
      <c r="A105" s="103">
        <v>23</v>
      </c>
      <c r="B105" s="106" t="s">
        <v>240</v>
      </c>
      <c r="C105" s="95"/>
      <c r="D105" s="117">
        <v>92290.79</v>
      </c>
      <c r="E105" s="117">
        <v>72704.96</v>
      </c>
    </row>
    <row r="106" spans="1:5" ht="15.75">
      <c r="A106" s="103">
        <v>24</v>
      </c>
      <c r="B106" s="106" t="s">
        <v>241</v>
      </c>
      <c r="C106" s="95"/>
      <c r="D106" s="117">
        <v>584.8</v>
      </c>
      <c r="E106" s="117"/>
    </row>
    <row r="107" spans="1:5" ht="15.75">
      <c r="A107" s="103">
        <v>25</v>
      </c>
      <c r="B107" s="106" t="s">
        <v>242</v>
      </c>
      <c r="C107" s="95"/>
      <c r="D107" s="117">
        <v>42229.21</v>
      </c>
      <c r="E107" s="117">
        <v>23357.15</v>
      </c>
    </row>
    <row r="108" spans="1:5" ht="15.75">
      <c r="A108" s="103">
        <v>26</v>
      </c>
      <c r="B108" s="106" t="s">
        <v>243</v>
      </c>
      <c r="C108" s="95"/>
      <c r="D108" s="117">
        <v>117583.7</v>
      </c>
      <c r="E108" s="117">
        <v>113745.78</v>
      </c>
    </row>
    <row r="109" spans="1:5" ht="15.75">
      <c r="A109" s="103">
        <v>21</v>
      </c>
      <c r="B109" s="106" t="s">
        <v>244</v>
      </c>
      <c r="C109" s="95"/>
      <c r="D109" s="117">
        <v>13031.94</v>
      </c>
      <c r="E109" s="117">
        <v>12823.52</v>
      </c>
    </row>
    <row r="110" spans="1:5" ht="15.75">
      <c r="A110" s="103" t="s">
        <v>245</v>
      </c>
      <c r="B110" s="100" t="s">
        <v>246</v>
      </c>
      <c r="C110" s="95"/>
      <c r="D110" s="117">
        <v>50147.46</v>
      </c>
      <c r="E110" s="117">
        <v>43725.35999999999</v>
      </c>
    </row>
    <row r="111" spans="1:5" ht="31.5">
      <c r="A111" s="114"/>
      <c r="B111" s="79" t="s">
        <v>247</v>
      </c>
      <c r="C111" s="115"/>
      <c r="D111" s="116">
        <v>244250.03</v>
      </c>
      <c r="E111" s="116">
        <v>227771.87</v>
      </c>
    </row>
    <row r="112" spans="1:5" ht="15.75">
      <c r="A112" s="103">
        <v>950951</v>
      </c>
      <c r="B112" s="106" t="s">
        <v>248</v>
      </c>
      <c r="C112" s="95"/>
      <c r="D112" s="118">
        <v>0</v>
      </c>
      <c r="E112" s="118">
        <v>0</v>
      </c>
    </row>
    <row r="113" spans="1:7" ht="15.75">
      <c r="A113" s="103">
        <v>954</v>
      </c>
      <c r="B113" s="106" t="s">
        <v>249</v>
      </c>
      <c r="C113" s="95"/>
      <c r="D113" s="118">
        <v>0</v>
      </c>
      <c r="E113" s="118">
        <v>0</v>
      </c>
      <c r="G113" s="78"/>
    </row>
    <row r="114" spans="1:5" ht="15.75">
      <c r="A114" s="103">
        <v>952953955956</v>
      </c>
      <c r="B114" s="106" t="s">
        <v>250</v>
      </c>
      <c r="C114" s="95"/>
      <c r="D114" s="116">
        <v>244250.03</v>
      </c>
      <c r="E114" s="116">
        <v>227771.87</v>
      </c>
    </row>
    <row r="115" spans="1:5" ht="15.75">
      <c r="A115" s="103">
        <v>957</v>
      </c>
      <c r="B115" s="106" t="s">
        <v>251</v>
      </c>
      <c r="C115" s="95"/>
      <c r="D115" s="118">
        <v>0</v>
      </c>
      <c r="E115" s="118">
        <v>0</v>
      </c>
    </row>
    <row r="116" spans="1:5" ht="15.75">
      <c r="A116" s="103">
        <v>969</v>
      </c>
      <c r="B116" s="69" t="s">
        <v>252</v>
      </c>
      <c r="C116" s="95"/>
      <c r="D116" s="116">
        <v>16525.41</v>
      </c>
      <c r="E116" s="116">
        <v>7961.51</v>
      </c>
    </row>
    <row r="117" spans="1:6" ht="15.75">
      <c r="A117" s="103"/>
      <c r="B117" s="69" t="s">
        <v>253</v>
      </c>
      <c r="C117" s="95"/>
      <c r="D117" s="116">
        <v>5360955.76</v>
      </c>
      <c r="E117" s="116">
        <v>4995802.43</v>
      </c>
      <c r="F117" s="123"/>
    </row>
    <row r="118" spans="1:7" ht="15.75">
      <c r="A118" s="124"/>
      <c r="B118" s="125"/>
      <c r="C118" s="126"/>
      <c r="D118" s="91"/>
      <c r="G118" s="112"/>
    </row>
    <row r="119" spans="1:4" ht="15">
      <c r="A119" s="85"/>
      <c r="B119" s="110"/>
      <c r="C119" s="87"/>
      <c r="D119" s="111"/>
    </row>
    <row r="120" spans="1:7" ht="15">
      <c r="A120" s="140" t="s">
        <v>368</v>
      </c>
      <c r="B120" s="140"/>
      <c r="C120" s="140"/>
      <c r="D120" s="140"/>
      <c r="G120" s="112"/>
    </row>
    <row r="121" spans="1:7" ht="15">
      <c r="A121" s="85"/>
      <c r="B121" s="85"/>
      <c r="C121" s="85"/>
      <c r="D121" s="85"/>
      <c r="G121" s="112"/>
    </row>
    <row r="122" spans="1:7" ht="15">
      <c r="A122" s="85"/>
      <c r="B122" s="85"/>
      <c r="C122" s="85"/>
      <c r="D122" s="85"/>
      <c r="G122" s="112"/>
    </row>
    <row r="123" spans="1:4" ht="15">
      <c r="A123" s="141" t="s">
        <v>124</v>
      </c>
      <c r="B123" s="141"/>
      <c r="C123" s="141"/>
      <c r="D123" s="141"/>
    </row>
    <row r="124" spans="1:4" ht="15">
      <c r="A124" s="85"/>
      <c r="B124" s="110"/>
      <c r="C124" s="87"/>
      <c r="D124" s="111"/>
    </row>
    <row r="126" ht="15">
      <c r="D126" s="127"/>
    </row>
  </sheetData>
  <sheetProtection/>
  <mergeCells count="15">
    <mergeCell ref="A120:D120"/>
    <mergeCell ref="A123:D123"/>
    <mergeCell ref="A9:A10"/>
    <mergeCell ref="B9:B10"/>
    <mergeCell ref="C9:C10"/>
    <mergeCell ref="A68:D68"/>
    <mergeCell ref="A69:A70"/>
    <mergeCell ref="B69:B70"/>
    <mergeCell ref="C69:C70"/>
    <mergeCell ref="A2:D2"/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300" verticalDpi="300" orientation="portrait" paperSize="9" scale="53" r:id="rId1"/>
  <rowBreaks count="1" manualBreakCount="1">
    <brk id="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9"/>
  <sheetViews>
    <sheetView view="pageBreakPreview" zoomScale="78" zoomScaleSheetLayoutView="78" workbookViewId="0" topLeftCell="A1">
      <selection activeCell="D7" sqref="D7"/>
    </sheetView>
  </sheetViews>
  <sheetFormatPr defaultColWidth="9.140625" defaultRowHeight="12.75"/>
  <cols>
    <col min="1" max="1" width="20.00390625" style="89" customWidth="1"/>
    <col min="2" max="2" width="62.28125" style="89" customWidth="1"/>
    <col min="3" max="3" width="17.28125" style="55" customWidth="1"/>
    <col min="4" max="4" width="32.7109375" style="90" customWidth="1"/>
    <col min="5" max="5" width="22.00390625" style="55" customWidth="1"/>
    <col min="6" max="6" width="14.421875" style="55" bestFit="1" customWidth="1"/>
    <col min="7" max="7" width="14.28125" style="55" bestFit="1" customWidth="1"/>
    <col min="8" max="16384" width="9.140625" style="55" customWidth="1"/>
  </cols>
  <sheetData>
    <row r="1" spans="1:4" ht="15">
      <c r="A1" s="52"/>
      <c r="B1" s="53"/>
      <c r="C1" s="52"/>
      <c r="D1" s="54"/>
    </row>
    <row r="2" spans="1:4" ht="15">
      <c r="A2" s="52"/>
      <c r="B2" s="53"/>
      <c r="C2" s="52"/>
      <c r="D2" s="54"/>
    </row>
    <row r="3" spans="1:4" ht="15">
      <c r="A3" s="52"/>
      <c r="B3" s="53"/>
      <c r="C3" s="52"/>
      <c r="D3" s="54"/>
    </row>
    <row r="4" spans="1:4" ht="15.75">
      <c r="A4" s="134" t="s">
        <v>355</v>
      </c>
      <c r="B4" s="134"/>
      <c r="C4" s="134"/>
      <c r="D4" s="134"/>
    </row>
    <row r="5" spans="1:4" ht="15.75">
      <c r="A5" s="134" t="s">
        <v>356</v>
      </c>
      <c r="B5" s="134"/>
      <c r="C5" s="134"/>
      <c r="D5" s="134"/>
    </row>
    <row r="6" spans="1:4" ht="15.75">
      <c r="A6" s="134" t="s">
        <v>357</v>
      </c>
      <c r="B6" s="134"/>
      <c r="C6" s="134"/>
      <c r="D6" s="134"/>
    </row>
    <row r="7" spans="1:4" ht="15">
      <c r="A7" s="56"/>
      <c r="B7" s="57"/>
      <c r="C7" s="56"/>
      <c r="D7" s="58"/>
    </row>
    <row r="8" spans="1:4" ht="15.75">
      <c r="A8" s="136" t="s">
        <v>0</v>
      </c>
      <c r="B8" s="136"/>
      <c r="C8" s="136"/>
      <c r="D8" s="136"/>
    </row>
    <row r="9" spans="1:4" ht="15.75">
      <c r="A9" s="137" t="s">
        <v>367</v>
      </c>
      <c r="B9" s="138"/>
      <c r="C9" s="138"/>
      <c r="D9" s="138"/>
    </row>
    <row r="10" spans="1:5" ht="15.75">
      <c r="A10" s="143" t="s">
        <v>1</v>
      </c>
      <c r="B10" s="143"/>
      <c r="C10" s="143"/>
      <c r="D10" s="143"/>
      <c r="E10" s="60"/>
    </row>
    <row r="11" spans="1:5" ht="15.75">
      <c r="A11" s="144" t="s">
        <v>2</v>
      </c>
      <c r="B11" s="142" t="s">
        <v>3</v>
      </c>
      <c r="C11" s="144" t="s">
        <v>4</v>
      </c>
      <c r="D11" s="61" t="s">
        <v>5</v>
      </c>
      <c r="E11" s="60"/>
    </row>
    <row r="12" spans="1:5" ht="47.25">
      <c r="A12" s="144"/>
      <c r="B12" s="142"/>
      <c r="C12" s="144"/>
      <c r="D12" s="62" t="s">
        <v>7</v>
      </c>
      <c r="E12" s="62" t="s">
        <v>255</v>
      </c>
    </row>
    <row r="13" spans="1:5" ht="15.75">
      <c r="A13" s="59">
        <v>1</v>
      </c>
      <c r="B13" s="63">
        <v>2</v>
      </c>
      <c r="C13" s="59">
        <v>3</v>
      </c>
      <c r="D13" s="64"/>
      <c r="E13" s="60"/>
    </row>
    <row r="14" spans="1:5" ht="15.75">
      <c r="A14" s="65"/>
      <c r="B14" s="66" t="s">
        <v>8</v>
      </c>
      <c r="C14" s="65"/>
      <c r="D14" s="129">
        <v>1783475.57</v>
      </c>
      <c r="E14" s="67">
        <f>E15+E24</f>
        <v>1866130.9200000002</v>
      </c>
    </row>
    <row r="15" spans="1:5" ht="15.75">
      <c r="A15" s="68"/>
      <c r="B15" s="69" t="s">
        <v>9</v>
      </c>
      <c r="C15" s="65"/>
      <c r="D15" s="130">
        <v>1731135.57</v>
      </c>
      <c r="E15" s="67">
        <f>SUM(E16:E23)</f>
        <v>1810590.9200000002</v>
      </c>
    </row>
    <row r="16" spans="1:5" ht="15.75">
      <c r="A16" s="68">
        <v>750</v>
      </c>
      <c r="B16" s="70" t="s">
        <v>10</v>
      </c>
      <c r="C16" s="65"/>
      <c r="D16" s="131">
        <v>2111326.74</v>
      </c>
      <c r="E16" s="71">
        <v>2040160.46</v>
      </c>
    </row>
    <row r="17" spans="1:5" ht="15.75">
      <c r="A17" s="68">
        <v>752</v>
      </c>
      <c r="B17" s="72" t="s">
        <v>11</v>
      </c>
      <c r="C17" s="65"/>
      <c r="D17" s="131">
        <v>0</v>
      </c>
      <c r="E17" s="71">
        <v>0</v>
      </c>
    </row>
    <row r="18" spans="1:5" ht="15.75">
      <c r="A18" s="68">
        <v>753</v>
      </c>
      <c r="B18" s="70" t="s">
        <v>12</v>
      </c>
      <c r="C18" s="65"/>
      <c r="D18" s="131">
        <v>0</v>
      </c>
      <c r="E18" s="71">
        <v>0</v>
      </c>
    </row>
    <row r="19" spans="1:5" ht="31.5">
      <c r="A19" s="68">
        <v>754</v>
      </c>
      <c r="B19" s="72" t="s">
        <v>13</v>
      </c>
      <c r="C19" s="65"/>
      <c r="D19" s="131">
        <v>0</v>
      </c>
      <c r="E19" s="71">
        <v>0</v>
      </c>
    </row>
    <row r="20" spans="1:5" ht="47.25">
      <c r="A20" s="68">
        <v>755</v>
      </c>
      <c r="B20" s="72" t="s">
        <v>14</v>
      </c>
      <c r="C20" s="65"/>
      <c r="D20" s="131">
        <v>-177247.64</v>
      </c>
      <c r="E20" s="73">
        <v>-243552.36</v>
      </c>
    </row>
    <row r="21" spans="1:5" ht="15.75">
      <c r="A21" s="68">
        <v>756</v>
      </c>
      <c r="B21" s="72" t="s">
        <v>15</v>
      </c>
      <c r="C21" s="65"/>
      <c r="D21" s="131">
        <v>-189335.42</v>
      </c>
      <c r="E21" s="71">
        <v>-24949.19</v>
      </c>
    </row>
    <row r="22" spans="1:5" ht="15.75">
      <c r="A22" s="68">
        <v>757</v>
      </c>
      <c r="B22" s="70" t="s">
        <v>16</v>
      </c>
      <c r="C22" s="65"/>
      <c r="D22" s="131">
        <v>0</v>
      </c>
      <c r="E22" s="71">
        <v>0</v>
      </c>
    </row>
    <row r="23" spans="1:5" ht="31.5">
      <c r="A23" s="68">
        <v>758</v>
      </c>
      <c r="B23" s="72" t="s">
        <v>17</v>
      </c>
      <c r="C23" s="65"/>
      <c r="D23" s="131">
        <v>-13608.11</v>
      </c>
      <c r="E23" s="71">
        <v>38932.01</v>
      </c>
    </row>
    <row r="24" spans="1:5" ht="15.75">
      <c r="A24" s="68"/>
      <c r="B24" s="69" t="s">
        <v>18</v>
      </c>
      <c r="C24" s="65"/>
      <c r="D24" s="132">
        <v>52340</v>
      </c>
      <c r="E24" s="74">
        <f>SUM(E25:E28)</f>
        <v>55540</v>
      </c>
    </row>
    <row r="25" spans="1:5" ht="15.75">
      <c r="A25" s="68">
        <v>760</v>
      </c>
      <c r="B25" s="70" t="s">
        <v>19</v>
      </c>
      <c r="C25" s="65"/>
      <c r="D25" s="131">
        <v>52340</v>
      </c>
      <c r="E25" s="71">
        <v>55540</v>
      </c>
    </row>
    <row r="26" spans="1:5" ht="15.75">
      <c r="A26" s="68">
        <v>764</v>
      </c>
      <c r="B26" s="70" t="s">
        <v>20</v>
      </c>
      <c r="C26" s="65"/>
      <c r="D26" s="131">
        <v>0</v>
      </c>
      <c r="E26" s="71">
        <v>0</v>
      </c>
    </row>
    <row r="27" spans="1:5" ht="15.75">
      <c r="A27" s="68">
        <v>768</v>
      </c>
      <c r="B27" s="70" t="s">
        <v>21</v>
      </c>
      <c r="C27" s="65"/>
      <c r="D27" s="131">
        <v>0</v>
      </c>
      <c r="E27" s="71">
        <v>0</v>
      </c>
    </row>
    <row r="28" spans="1:5" ht="15.75">
      <c r="A28" s="68">
        <v>769</v>
      </c>
      <c r="B28" s="70" t="s">
        <v>22</v>
      </c>
      <c r="C28" s="65"/>
      <c r="D28" s="131">
        <v>0</v>
      </c>
      <c r="E28" s="71">
        <v>0</v>
      </c>
    </row>
    <row r="29" spans="1:5" ht="15.75">
      <c r="A29" s="65"/>
      <c r="B29" s="66" t="s">
        <v>23</v>
      </c>
      <c r="C29" s="65"/>
      <c r="D29" s="129">
        <v>1014373.6400000001</v>
      </c>
      <c r="E29" s="67">
        <f>E30+E41+E47</f>
        <v>931307.4900000002</v>
      </c>
    </row>
    <row r="30" spans="1:5" ht="15.75">
      <c r="A30" s="68"/>
      <c r="B30" s="69" t="s">
        <v>24</v>
      </c>
      <c r="C30" s="65"/>
      <c r="D30" s="130">
        <v>783377.3900000001</v>
      </c>
      <c r="E30" s="67">
        <f>SUM(E31:E40)</f>
        <v>668640.0300000001</v>
      </c>
    </row>
    <row r="31" spans="1:6" ht="15.75">
      <c r="A31" s="68">
        <v>400</v>
      </c>
      <c r="B31" s="70" t="s">
        <v>25</v>
      </c>
      <c r="C31" s="65"/>
      <c r="D31" s="131">
        <v>882115.13</v>
      </c>
      <c r="E31" s="71">
        <v>759446.53</v>
      </c>
      <c r="F31" s="75"/>
    </row>
    <row r="32" spans="1:5" ht="15.75">
      <c r="A32" s="68">
        <v>401</v>
      </c>
      <c r="B32" s="70" t="s">
        <v>26</v>
      </c>
      <c r="C32" s="65"/>
      <c r="D32" s="131">
        <v>48631.42</v>
      </c>
      <c r="E32" s="71">
        <v>60576.65</v>
      </c>
    </row>
    <row r="33" spans="1:5" ht="15.75">
      <c r="A33" s="68">
        <v>402</v>
      </c>
      <c r="B33" s="70" t="s">
        <v>27</v>
      </c>
      <c r="C33" s="65"/>
      <c r="D33" s="131">
        <v>-141980.95</v>
      </c>
      <c r="E33" s="71">
        <v>-86314.42</v>
      </c>
    </row>
    <row r="34" spans="1:5" ht="31.5">
      <c r="A34" s="68">
        <v>403</v>
      </c>
      <c r="B34" s="72" t="s">
        <v>358</v>
      </c>
      <c r="C34" s="65"/>
      <c r="D34" s="131">
        <v>3775.04</v>
      </c>
      <c r="E34" s="71">
        <v>3351.77</v>
      </c>
    </row>
    <row r="35" spans="1:5" ht="31.5">
      <c r="A35" s="68">
        <v>404</v>
      </c>
      <c r="B35" s="72" t="s">
        <v>359</v>
      </c>
      <c r="C35" s="65"/>
      <c r="D35" s="131">
        <v>-117203.19</v>
      </c>
      <c r="E35" s="73">
        <v>-93322.43</v>
      </c>
    </row>
    <row r="36" spans="1:5" ht="15.75">
      <c r="A36" s="68">
        <v>405</v>
      </c>
      <c r="B36" s="70" t="s">
        <v>28</v>
      </c>
      <c r="C36" s="128"/>
      <c r="D36" s="131">
        <v>-114120.39</v>
      </c>
      <c r="E36" s="73">
        <v>1690.44</v>
      </c>
    </row>
    <row r="37" spans="1:7" ht="31.5">
      <c r="A37" s="68">
        <v>406</v>
      </c>
      <c r="B37" s="72" t="s">
        <v>29</v>
      </c>
      <c r="C37" s="128"/>
      <c r="D37" s="131">
        <v>8707.03</v>
      </c>
      <c r="E37" s="73">
        <v>13831.4</v>
      </c>
      <c r="G37" s="76"/>
    </row>
    <row r="38" spans="1:5" ht="15.75">
      <c r="A38" s="68">
        <v>407</v>
      </c>
      <c r="B38" s="70" t="s">
        <v>30</v>
      </c>
      <c r="C38" s="128"/>
      <c r="D38" s="131">
        <v>222804.6</v>
      </c>
      <c r="E38" s="73">
        <v>8560.04</v>
      </c>
    </row>
    <row r="39" spans="1:5" ht="47.25">
      <c r="A39" s="68">
        <v>408</v>
      </c>
      <c r="B39" s="72" t="s">
        <v>31</v>
      </c>
      <c r="C39" s="128"/>
      <c r="D39" s="131">
        <v>0</v>
      </c>
      <c r="E39" s="73">
        <v>0</v>
      </c>
    </row>
    <row r="40" spans="1:5" ht="15.75">
      <c r="A40" s="68">
        <v>409</v>
      </c>
      <c r="B40" s="70" t="s">
        <v>32</v>
      </c>
      <c r="C40" s="128"/>
      <c r="D40" s="131">
        <v>-9351.3</v>
      </c>
      <c r="E40" s="73">
        <v>820.05</v>
      </c>
    </row>
    <row r="41" spans="1:5" ht="15.75">
      <c r="A41" s="68"/>
      <c r="B41" s="69" t="s">
        <v>33</v>
      </c>
      <c r="C41" s="65"/>
      <c r="D41" s="131">
        <v>0</v>
      </c>
      <c r="E41" s="71">
        <v>0</v>
      </c>
    </row>
    <row r="42" spans="1:5" ht="15.75">
      <c r="A42" s="68">
        <v>410411</v>
      </c>
      <c r="B42" s="70" t="s">
        <v>34</v>
      </c>
      <c r="C42" s="65"/>
      <c r="D42" s="131">
        <v>0</v>
      </c>
      <c r="E42" s="71">
        <v>0</v>
      </c>
    </row>
    <row r="43" spans="1:5" ht="15.75">
      <c r="A43" s="68">
        <v>412413414</v>
      </c>
      <c r="B43" s="70" t="s">
        <v>35</v>
      </c>
      <c r="C43" s="65"/>
      <c r="D43" s="131">
        <v>0</v>
      </c>
      <c r="E43" s="71">
        <v>0</v>
      </c>
    </row>
    <row r="44" spans="1:5" ht="15.75">
      <c r="A44" s="68">
        <v>415</v>
      </c>
      <c r="B44" s="70" t="s">
        <v>36</v>
      </c>
      <c r="C44" s="65"/>
      <c r="D44" s="131">
        <v>0</v>
      </c>
      <c r="E44" s="71">
        <v>0</v>
      </c>
    </row>
    <row r="45" spans="1:5" ht="15.75">
      <c r="A45" s="68" t="s">
        <v>37</v>
      </c>
      <c r="B45" s="70" t="s">
        <v>38</v>
      </c>
      <c r="C45" s="65"/>
      <c r="D45" s="131">
        <v>0</v>
      </c>
      <c r="E45" s="71">
        <v>0</v>
      </c>
    </row>
    <row r="46" spans="1:5" ht="15.75">
      <c r="A46" s="68">
        <v>418419</v>
      </c>
      <c r="B46" s="70" t="s">
        <v>39</v>
      </c>
      <c r="C46" s="65"/>
      <c r="D46" s="131">
        <v>0</v>
      </c>
      <c r="E46" s="71">
        <v>0</v>
      </c>
    </row>
    <row r="47" spans="1:5" ht="15.75">
      <c r="A47" s="68"/>
      <c r="B47" s="69" t="s">
        <v>40</v>
      </c>
      <c r="C47" s="65"/>
      <c r="D47" s="132">
        <v>230996.25</v>
      </c>
      <c r="E47" s="74">
        <f>SUM(E48:E56)</f>
        <v>262667.46</v>
      </c>
    </row>
    <row r="48" spans="1:5" ht="15.75">
      <c r="A48" s="68">
        <v>420</v>
      </c>
      <c r="B48" s="70" t="s">
        <v>41</v>
      </c>
      <c r="C48" s="65"/>
      <c r="D48" s="131">
        <v>36184.06</v>
      </c>
      <c r="E48" s="71">
        <v>35336.72</v>
      </c>
    </row>
    <row r="49" spans="1:5" ht="15.75">
      <c r="A49" s="68">
        <v>421</v>
      </c>
      <c r="B49" s="70" t="s">
        <v>42</v>
      </c>
      <c r="C49" s="65"/>
      <c r="D49" s="131"/>
      <c r="E49" s="71">
        <v>0</v>
      </c>
    </row>
    <row r="50" spans="1:5" ht="15.75">
      <c r="A50" s="68">
        <v>422</v>
      </c>
      <c r="B50" s="70" t="s">
        <v>43</v>
      </c>
      <c r="C50" s="65"/>
      <c r="D50" s="131">
        <v>26682.11</v>
      </c>
      <c r="E50" s="71">
        <v>34504.8</v>
      </c>
    </row>
    <row r="51" spans="1:5" ht="15.75">
      <c r="A51" s="68">
        <v>423</v>
      </c>
      <c r="B51" s="70" t="s">
        <v>44</v>
      </c>
      <c r="C51" s="65"/>
      <c r="D51" s="131">
        <v>15148.18</v>
      </c>
      <c r="E51" s="71">
        <v>20466.08</v>
      </c>
    </row>
    <row r="52" spans="1:5" ht="15.75">
      <c r="A52" s="68">
        <v>424</v>
      </c>
      <c r="B52" s="70" t="s">
        <v>45</v>
      </c>
      <c r="C52" s="65"/>
      <c r="D52" s="131"/>
      <c r="E52" s="71">
        <v>129582.72</v>
      </c>
    </row>
    <row r="53" spans="1:5" ht="15.75">
      <c r="A53" s="68">
        <v>429</v>
      </c>
      <c r="B53" s="70" t="s">
        <v>46</v>
      </c>
      <c r="C53" s="65"/>
      <c r="D53" s="131">
        <v>152981.9</v>
      </c>
      <c r="E53" s="71">
        <v>42777.14</v>
      </c>
    </row>
    <row r="54" spans="1:5" ht="31.5">
      <c r="A54" s="68">
        <v>460</v>
      </c>
      <c r="B54" s="72" t="s">
        <v>47</v>
      </c>
      <c r="C54" s="65"/>
      <c r="D54" s="131">
        <v>0</v>
      </c>
      <c r="E54" s="71">
        <v>0</v>
      </c>
    </row>
    <row r="55" spans="1:5" ht="15.75">
      <c r="A55" s="68">
        <v>463</v>
      </c>
      <c r="B55" s="70" t="s">
        <v>48</v>
      </c>
      <c r="C55" s="65"/>
      <c r="D55" s="131">
        <v>0</v>
      </c>
      <c r="E55" s="71">
        <v>0</v>
      </c>
    </row>
    <row r="56" spans="1:5" ht="15.75">
      <c r="A56" s="68">
        <v>462469</v>
      </c>
      <c r="B56" s="70" t="s">
        <v>49</v>
      </c>
      <c r="C56" s="65"/>
      <c r="D56" s="131">
        <v>0</v>
      </c>
      <c r="E56" s="71">
        <v>0</v>
      </c>
    </row>
    <row r="57" spans="1:5" ht="15.75">
      <c r="A57" s="65"/>
      <c r="B57" s="66" t="s">
        <v>50</v>
      </c>
      <c r="C57" s="65"/>
      <c r="D57" s="132">
        <v>769101.9299999999</v>
      </c>
      <c r="E57" s="74">
        <f>E14-E29</f>
        <v>934823.4299999999</v>
      </c>
    </row>
    <row r="58" spans="1:5" ht="15.75">
      <c r="A58" s="68"/>
      <c r="B58" s="66" t="s">
        <v>51</v>
      </c>
      <c r="C58" s="65"/>
      <c r="D58" s="132">
        <v>834733.4399999998</v>
      </c>
      <c r="E58" s="74">
        <f>E59+E60+E61+E62+E66+E71+E78+E79</f>
        <v>1060458.05</v>
      </c>
    </row>
    <row r="59" spans="1:5" ht="15.75">
      <c r="A59" s="68">
        <v>440</v>
      </c>
      <c r="B59" s="69" t="s">
        <v>52</v>
      </c>
      <c r="C59" s="65"/>
      <c r="D59" s="132">
        <v>491075.18</v>
      </c>
      <c r="E59" s="74">
        <v>544328.24</v>
      </c>
    </row>
    <row r="60" spans="1:5" ht="15.75">
      <c r="A60" s="68">
        <v>441</v>
      </c>
      <c r="B60" s="69" t="s">
        <v>53</v>
      </c>
      <c r="C60" s="65"/>
      <c r="D60" s="130">
        <v>-104427.6</v>
      </c>
      <c r="E60" s="67">
        <v>-64074.04</v>
      </c>
    </row>
    <row r="61" spans="1:5" ht="15.75">
      <c r="A61" s="68">
        <v>45</v>
      </c>
      <c r="B61" s="69" t="s">
        <v>54</v>
      </c>
      <c r="C61" s="65"/>
      <c r="D61" s="132">
        <v>28383.75</v>
      </c>
      <c r="E61" s="74">
        <v>38581.8</v>
      </c>
    </row>
    <row r="62" spans="1:5" ht="15.75">
      <c r="A62" s="68"/>
      <c r="B62" s="69" t="s">
        <v>55</v>
      </c>
      <c r="C62" s="65"/>
      <c r="D62" s="130">
        <v>261616.58</v>
      </c>
      <c r="E62" s="67">
        <f>SUM(E63:E65)</f>
        <v>301049.51</v>
      </c>
    </row>
    <row r="63" spans="1:5" ht="15.75">
      <c r="A63" s="68">
        <v>470471472475</v>
      </c>
      <c r="B63" s="70" t="s">
        <v>56</v>
      </c>
      <c r="C63" s="65"/>
      <c r="D63" s="131">
        <v>136134.96</v>
      </c>
      <c r="E63" s="71">
        <v>127070.5</v>
      </c>
    </row>
    <row r="64" spans="1:5" ht="15.75">
      <c r="A64" s="68">
        <v>473474</v>
      </c>
      <c r="B64" s="70" t="s">
        <v>57</v>
      </c>
      <c r="C64" s="65"/>
      <c r="D64" s="131">
        <v>92918.88</v>
      </c>
      <c r="E64" s="71">
        <v>94909.98</v>
      </c>
    </row>
    <row r="65" spans="1:5" ht="15.75">
      <c r="A65" s="68" t="s">
        <v>58</v>
      </c>
      <c r="B65" s="70" t="s">
        <v>59</v>
      </c>
      <c r="C65" s="65"/>
      <c r="D65" s="131">
        <v>32562.74</v>
      </c>
      <c r="E65" s="71">
        <v>79069.03</v>
      </c>
    </row>
    <row r="66" spans="1:5" ht="15.75">
      <c r="A66" s="68"/>
      <c r="B66" s="69" t="s">
        <v>60</v>
      </c>
      <c r="C66" s="65"/>
      <c r="D66" s="132">
        <v>17354.339999999997</v>
      </c>
      <c r="E66" s="74">
        <f>SUM(E67:E70)</f>
        <v>30435.66</v>
      </c>
    </row>
    <row r="67" spans="1:6" ht="31.5">
      <c r="A67" s="68">
        <v>430432434</v>
      </c>
      <c r="B67" s="72" t="s">
        <v>61</v>
      </c>
      <c r="C67" s="65"/>
      <c r="D67" s="131">
        <v>201</v>
      </c>
      <c r="E67" s="71">
        <v>1904.35</v>
      </c>
      <c r="F67" s="77"/>
    </row>
    <row r="68" spans="1:6" ht="15.75">
      <c r="A68" s="68">
        <v>431</v>
      </c>
      <c r="B68" s="70" t="s">
        <v>62</v>
      </c>
      <c r="C68" s="65"/>
      <c r="D68" s="131">
        <v>5111.2</v>
      </c>
      <c r="E68" s="71">
        <v>14617.26</v>
      </c>
      <c r="F68" s="78"/>
    </row>
    <row r="69" spans="1:5" ht="15.75">
      <c r="A69" s="68">
        <v>433</v>
      </c>
      <c r="B69" s="70" t="s">
        <v>63</v>
      </c>
      <c r="C69" s="65"/>
      <c r="D69" s="131">
        <v>10162.88</v>
      </c>
      <c r="E69" s="71">
        <v>12329.42</v>
      </c>
    </row>
    <row r="70" spans="1:5" ht="15.75">
      <c r="A70" s="68">
        <v>439</v>
      </c>
      <c r="B70" s="70" t="s">
        <v>64</v>
      </c>
      <c r="C70" s="65"/>
      <c r="D70" s="131">
        <v>1879.26</v>
      </c>
      <c r="E70" s="71">
        <v>1584.63</v>
      </c>
    </row>
    <row r="71" spans="1:6" ht="15.75">
      <c r="A71" s="68"/>
      <c r="B71" s="69" t="s">
        <v>65</v>
      </c>
      <c r="C71" s="65"/>
      <c r="D71" s="132">
        <v>101522.23999999999</v>
      </c>
      <c r="E71" s="74">
        <f>SUM(E72:E77)</f>
        <v>175312.95</v>
      </c>
      <c r="F71" s="78">
        <f>105975.04-D71</f>
        <v>4452.800000000003</v>
      </c>
    </row>
    <row r="72" spans="1:5" ht="47.25">
      <c r="A72" s="68">
        <v>443446</v>
      </c>
      <c r="B72" s="72" t="s">
        <v>66</v>
      </c>
      <c r="C72" s="65"/>
      <c r="D72" s="131">
        <v>22143.37</v>
      </c>
      <c r="E72" s="71">
        <v>83015.84</v>
      </c>
    </row>
    <row r="73" spans="1:5" ht="15.75">
      <c r="A73" s="68">
        <v>442</v>
      </c>
      <c r="B73" s="70" t="s">
        <v>67</v>
      </c>
      <c r="C73" s="65"/>
      <c r="D73" s="131"/>
      <c r="E73" s="71">
        <v>0</v>
      </c>
    </row>
    <row r="74" spans="1:5" ht="15.75">
      <c r="A74" s="68">
        <v>445</v>
      </c>
      <c r="B74" s="70" t="s">
        <v>68</v>
      </c>
      <c r="C74" s="65"/>
      <c r="D74" s="131">
        <v>7019.12</v>
      </c>
      <c r="E74" s="71">
        <v>7501.2</v>
      </c>
    </row>
    <row r="75" spans="1:5" ht="15.75">
      <c r="A75" s="68">
        <v>447</v>
      </c>
      <c r="B75" s="70" t="s">
        <v>69</v>
      </c>
      <c r="C75" s="65"/>
      <c r="D75" s="131">
        <v>565.2</v>
      </c>
      <c r="E75" s="71">
        <v>2749.44</v>
      </c>
    </row>
    <row r="76" spans="1:5" ht="15.75">
      <c r="A76" s="68">
        <v>448</v>
      </c>
      <c r="B76" s="70" t="s">
        <v>70</v>
      </c>
      <c r="C76" s="65"/>
      <c r="D76" s="131">
        <v>8184.53</v>
      </c>
      <c r="E76" s="71">
        <v>18598.78</v>
      </c>
    </row>
    <row r="77" spans="1:5" ht="15.75">
      <c r="A77" s="68">
        <v>444449</v>
      </c>
      <c r="B77" s="70" t="s">
        <v>71</v>
      </c>
      <c r="C77" s="65"/>
      <c r="D77" s="131">
        <v>63610.02</v>
      </c>
      <c r="E77" s="71">
        <v>63447.69</v>
      </c>
    </row>
    <row r="78" spans="1:5" ht="15.75">
      <c r="A78" s="68">
        <v>48</v>
      </c>
      <c r="B78" s="69" t="s">
        <v>72</v>
      </c>
      <c r="C78" s="65"/>
      <c r="D78" s="132">
        <v>59069.35</v>
      </c>
      <c r="E78" s="74">
        <v>71448.53</v>
      </c>
    </row>
    <row r="79" spans="1:5" ht="15.75">
      <c r="A79" s="68">
        <v>706</v>
      </c>
      <c r="B79" s="69" t="s">
        <v>73</v>
      </c>
      <c r="C79" s="65"/>
      <c r="D79" s="132">
        <v>-19860.4</v>
      </c>
      <c r="E79" s="67">
        <v>-36624.6</v>
      </c>
    </row>
    <row r="80" spans="1:5" ht="15.75">
      <c r="A80" s="68"/>
      <c r="B80" s="66" t="s">
        <v>74</v>
      </c>
      <c r="C80" s="65"/>
      <c r="D80" s="132">
        <v>-65631.5099999999</v>
      </c>
      <c r="E80" s="74">
        <f>E57-E58</f>
        <v>-125634.62000000011</v>
      </c>
    </row>
    <row r="81" spans="1:5" ht="15.75">
      <c r="A81" s="68"/>
      <c r="B81" s="66" t="s">
        <v>75</v>
      </c>
      <c r="C81" s="65"/>
      <c r="D81" s="132">
        <v>77994.62000000001</v>
      </c>
      <c r="E81" s="74">
        <f>E96+E113</f>
        <v>151619.08000000002</v>
      </c>
    </row>
    <row r="82" spans="1:5" ht="31.5">
      <c r="A82" s="68"/>
      <c r="B82" s="79" t="s">
        <v>76</v>
      </c>
      <c r="C82" s="65"/>
      <c r="D82" s="132">
        <v>50190.33</v>
      </c>
      <c r="E82" s="74">
        <f>SUM(E83:E88)</f>
        <v>68451.19</v>
      </c>
    </row>
    <row r="83" spans="1:5" ht="15.75">
      <c r="A83" s="68">
        <v>770</v>
      </c>
      <c r="B83" s="70" t="s">
        <v>77</v>
      </c>
      <c r="C83" s="65"/>
      <c r="D83" s="131">
        <v>40035.71</v>
      </c>
      <c r="E83" s="71">
        <v>41226.23</v>
      </c>
    </row>
    <row r="84" spans="1:5" ht="31.5">
      <c r="A84" s="68">
        <v>771</v>
      </c>
      <c r="B84" s="72" t="s">
        <v>78</v>
      </c>
      <c r="C84" s="65"/>
      <c r="D84" s="131">
        <v>0</v>
      </c>
      <c r="E84" s="71">
        <v>0</v>
      </c>
    </row>
    <row r="85" spans="1:5" ht="15.75">
      <c r="A85" s="68">
        <v>772</v>
      </c>
      <c r="B85" s="70" t="s">
        <v>79</v>
      </c>
      <c r="C85" s="65"/>
      <c r="D85" s="131">
        <v>8160.98</v>
      </c>
      <c r="E85" s="71">
        <v>23255.61</v>
      </c>
    </row>
    <row r="86" spans="1:5" ht="15.75">
      <c r="A86" s="80">
        <v>773</v>
      </c>
      <c r="B86" s="70" t="s">
        <v>80</v>
      </c>
      <c r="C86" s="65"/>
      <c r="D86" s="131">
        <v>1993.64</v>
      </c>
      <c r="E86" s="71">
        <v>3969.35</v>
      </c>
    </row>
    <row r="87" spans="1:5" ht="15.75">
      <c r="A87" s="80">
        <v>774</v>
      </c>
      <c r="B87" s="70" t="s">
        <v>81</v>
      </c>
      <c r="C87" s="65"/>
      <c r="D87" s="131">
        <v>0</v>
      </c>
      <c r="E87" s="71">
        <v>0</v>
      </c>
    </row>
    <row r="88" spans="1:5" ht="45.75">
      <c r="A88" s="81" t="s">
        <v>360</v>
      </c>
      <c r="B88" s="70" t="s">
        <v>82</v>
      </c>
      <c r="C88" s="65"/>
      <c r="D88" s="131">
        <v>0</v>
      </c>
      <c r="E88" s="71">
        <v>0</v>
      </c>
    </row>
    <row r="89" spans="1:5" ht="31.5">
      <c r="A89" s="68"/>
      <c r="B89" s="79" t="s">
        <v>83</v>
      </c>
      <c r="C89" s="65"/>
      <c r="D89" s="132">
        <v>14944.06</v>
      </c>
      <c r="E89" s="74">
        <f>SUM(E90:E95)</f>
        <v>17334.81</v>
      </c>
    </row>
    <row r="90" spans="1:5" ht="15.75">
      <c r="A90" s="68">
        <v>730</v>
      </c>
      <c r="B90" s="70" t="s">
        <v>84</v>
      </c>
      <c r="C90" s="65"/>
      <c r="D90" s="131"/>
      <c r="E90" s="71"/>
    </row>
    <row r="91" spans="1:5" ht="15.75">
      <c r="A91" s="68">
        <v>732</v>
      </c>
      <c r="B91" s="70" t="s">
        <v>85</v>
      </c>
      <c r="C91" s="65"/>
      <c r="D91" s="131">
        <v>14944.06</v>
      </c>
      <c r="E91" s="71">
        <v>17331.66</v>
      </c>
    </row>
    <row r="92" spans="1:5" ht="15.75">
      <c r="A92" s="68">
        <v>734</v>
      </c>
      <c r="B92" s="70" t="s">
        <v>86</v>
      </c>
      <c r="C92" s="65"/>
      <c r="D92" s="131">
        <v>0</v>
      </c>
      <c r="E92" s="71">
        <v>0</v>
      </c>
    </row>
    <row r="93" spans="1:5" ht="15.75">
      <c r="A93" s="68">
        <v>735</v>
      </c>
      <c r="B93" s="70" t="s">
        <v>87</v>
      </c>
      <c r="C93" s="65"/>
      <c r="D93" s="131">
        <v>0</v>
      </c>
      <c r="E93" s="71">
        <v>3.15</v>
      </c>
    </row>
    <row r="94" spans="1:5" ht="30">
      <c r="A94" s="81" t="s">
        <v>88</v>
      </c>
      <c r="B94" s="70" t="s">
        <v>89</v>
      </c>
      <c r="C94" s="65"/>
      <c r="D94" s="131">
        <v>0</v>
      </c>
      <c r="E94" s="71">
        <v>0</v>
      </c>
    </row>
    <row r="95" spans="1:5" ht="45">
      <c r="A95" s="81" t="s">
        <v>90</v>
      </c>
      <c r="B95" s="70" t="s">
        <v>91</v>
      </c>
      <c r="C95" s="65"/>
      <c r="D95" s="131">
        <v>0</v>
      </c>
      <c r="E95" s="71">
        <v>0</v>
      </c>
    </row>
    <row r="96" spans="1:5" ht="31.5">
      <c r="A96" s="68"/>
      <c r="B96" s="79" t="s">
        <v>92</v>
      </c>
      <c r="C96" s="65"/>
      <c r="D96" s="132">
        <v>35246.270000000004</v>
      </c>
      <c r="E96" s="74">
        <f>E82-E89</f>
        <v>51116.380000000005</v>
      </c>
    </row>
    <row r="97" spans="1:5" ht="31.5">
      <c r="A97" s="68"/>
      <c r="B97" s="79" t="s">
        <v>93</v>
      </c>
      <c r="C97" s="65"/>
      <c r="D97" s="132">
        <v>69756.02</v>
      </c>
      <c r="E97" s="74">
        <f>SUM(E98:E104)</f>
        <v>169548.72</v>
      </c>
    </row>
    <row r="98" spans="1:5" ht="15.75">
      <c r="A98" s="68">
        <v>770</v>
      </c>
      <c r="B98" s="70" t="s">
        <v>94</v>
      </c>
      <c r="C98" s="65"/>
      <c r="D98" s="131">
        <v>0</v>
      </c>
      <c r="E98" s="71">
        <v>0</v>
      </c>
    </row>
    <row r="99" spans="1:5" ht="15.75">
      <c r="A99" s="68">
        <v>772</v>
      </c>
      <c r="B99" s="70" t="s">
        <v>95</v>
      </c>
      <c r="C99" s="65"/>
      <c r="D99" s="131">
        <v>0</v>
      </c>
      <c r="E99" s="71">
        <v>0</v>
      </c>
    </row>
    <row r="100" spans="1:5" ht="15.75">
      <c r="A100" s="68">
        <v>771774</v>
      </c>
      <c r="B100" s="70" t="s">
        <v>96</v>
      </c>
      <c r="C100" s="65"/>
      <c r="D100" s="131">
        <v>0</v>
      </c>
      <c r="E100" s="71">
        <v>0</v>
      </c>
    </row>
    <row r="101" spans="1:5" ht="15.75">
      <c r="A101" s="68">
        <v>773</v>
      </c>
      <c r="B101" s="70" t="s">
        <v>97</v>
      </c>
      <c r="C101" s="65"/>
      <c r="D101" s="131">
        <v>0</v>
      </c>
      <c r="E101" s="71">
        <v>0</v>
      </c>
    </row>
    <row r="102" spans="1:5" ht="15.75">
      <c r="A102" s="68" t="s">
        <v>98</v>
      </c>
      <c r="B102" s="70" t="s">
        <v>99</v>
      </c>
      <c r="C102" s="65"/>
      <c r="D102" s="131">
        <v>0</v>
      </c>
      <c r="E102" s="71">
        <v>0</v>
      </c>
    </row>
    <row r="103" spans="1:5" ht="15.75">
      <c r="A103" s="68" t="s">
        <v>100</v>
      </c>
      <c r="B103" s="70" t="s">
        <v>101</v>
      </c>
      <c r="C103" s="65"/>
      <c r="D103" s="131">
        <v>2000</v>
      </c>
      <c r="E103" s="71">
        <v>0</v>
      </c>
    </row>
    <row r="104" spans="1:5" ht="45">
      <c r="A104" s="81" t="s">
        <v>102</v>
      </c>
      <c r="B104" s="70" t="s">
        <v>103</v>
      </c>
      <c r="C104" s="65"/>
      <c r="D104" s="131">
        <v>67756.02</v>
      </c>
      <c r="E104" s="71">
        <f>168973.6+7.12+472.56+95.44</f>
        <v>169548.72</v>
      </c>
    </row>
    <row r="105" spans="1:5" ht="31.5">
      <c r="A105" s="68"/>
      <c r="B105" s="79" t="s">
        <v>104</v>
      </c>
      <c r="C105" s="65"/>
      <c r="D105" s="132">
        <v>27007.67</v>
      </c>
      <c r="E105" s="74">
        <f>SUM(E106:E112)</f>
        <v>69046.01999999999</v>
      </c>
    </row>
    <row r="106" spans="1:5" ht="15.75">
      <c r="A106" s="68">
        <v>730</v>
      </c>
      <c r="B106" s="70" t="s">
        <v>105</v>
      </c>
      <c r="C106" s="65"/>
      <c r="D106" s="131">
        <v>20316.19</v>
      </c>
      <c r="E106" s="71">
        <v>25470.94</v>
      </c>
    </row>
    <row r="107" spans="1:5" ht="15.75">
      <c r="A107" s="68">
        <v>732</v>
      </c>
      <c r="B107" s="70" t="s">
        <v>106</v>
      </c>
      <c r="C107" s="65"/>
      <c r="D107" s="131">
        <v>0</v>
      </c>
      <c r="E107" s="71">
        <v>0</v>
      </c>
    </row>
    <row r="108" spans="1:5" ht="15.75">
      <c r="A108" s="68">
        <v>734</v>
      </c>
      <c r="B108" s="70" t="s">
        <v>107</v>
      </c>
      <c r="C108" s="65"/>
      <c r="D108" s="131">
        <v>0</v>
      </c>
      <c r="E108" s="71">
        <v>0</v>
      </c>
    </row>
    <row r="109" spans="1:5" ht="30">
      <c r="A109" s="81" t="s">
        <v>108</v>
      </c>
      <c r="B109" s="70" t="s">
        <v>109</v>
      </c>
      <c r="C109" s="65"/>
      <c r="D109" s="131">
        <v>0</v>
      </c>
      <c r="E109" s="71">
        <v>0</v>
      </c>
    </row>
    <row r="110" spans="1:5" ht="31.5">
      <c r="A110" s="81" t="s">
        <v>110</v>
      </c>
      <c r="B110" s="72" t="s">
        <v>111</v>
      </c>
      <c r="C110" s="65"/>
      <c r="D110" s="131">
        <v>0</v>
      </c>
      <c r="E110" s="71">
        <v>0</v>
      </c>
    </row>
    <row r="111" spans="1:5" ht="15.75">
      <c r="A111" s="68">
        <v>745746747</v>
      </c>
      <c r="B111" s="70" t="s">
        <v>112</v>
      </c>
      <c r="C111" s="65"/>
      <c r="D111" s="131">
        <v>5137.64</v>
      </c>
      <c r="E111" s="71">
        <v>6850.27</v>
      </c>
    </row>
    <row r="112" spans="1:5" ht="15.75">
      <c r="A112" s="68">
        <v>748749</v>
      </c>
      <c r="B112" s="70" t="s">
        <v>113</v>
      </c>
      <c r="C112" s="65"/>
      <c r="D112" s="131">
        <v>1553.84</v>
      </c>
      <c r="E112" s="71">
        <v>36724.81</v>
      </c>
    </row>
    <row r="113" spans="1:5" ht="31.5">
      <c r="A113" s="68"/>
      <c r="B113" s="79" t="s">
        <v>114</v>
      </c>
      <c r="C113" s="65"/>
      <c r="D113" s="132">
        <v>42748.350000000006</v>
      </c>
      <c r="E113" s="74">
        <f>E97-E105</f>
        <v>100502.70000000001</v>
      </c>
    </row>
    <row r="114" spans="1:5" ht="30">
      <c r="A114" s="68"/>
      <c r="B114" s="82" t="s">
        <v>115</v>
      </c>
      <c r="C114" s="65"/>
      <c r="D114" s="129">
        <v>12363.110000000117</v>
      </c>
      <c r="E114" s="67">
        <f>E80+E81</f>
        <v>25984.459999999905</v>
      </c>
    </row>
    <row r="115" spans="1:5" ht="15.75">
      <c r="A115" s="68"/>
      <c r="B115" s="66" t="s">
        <v>116</v>
      </c>
      <c r="C115" s="65"/>
      <c r="D115" s="129">
        <v>0</v>
      </c>
      <c r="E115" s="67">
        <v>0</v>
      </c>
    </row>
    <row r="116" spans="1:5" ht="15.75">
      <c r="A116" s="68">
        <v>820</v>
      </c>
      <c r="B116" s="70" t="s">
        <v>117</v>
      </c>
      <c r="C116" s="65"/>
      <c r="D116" s="133">
        <v>0</v>
      </c>
      <c r="E116" s="73"/>
    </row>
    <row r="117" spans="1:5" ht="15.75">
      <c r="A117" s="68">
        <v>823</v>
      </c>
      <c r="B117" s="70" t="s">
        <v>118</v>
      </c>
      <c r="C117" s="65"/>
      <c r="D117" s="133">
        <v>0</v>
      </c>
      <c r="E117" s="73">
        <v>0</v>
      </c>
    </row>
    <row r="118" spans="1:5" ht="15.75">
      <c r="A118" s="68"/>
      <c r="B118" s="66" t="s">
        <v>119</v>
      </c>
      <c r="C118" s="65"/>
      <c r="D118" s="129">
        <v>12363.110000000117</v>
      </c>
      <c r="E118" s="67">
        <f>E114</f>
        <v>25984.459999999905</v>
      </c>
    </row>
    <row r="119" spans="1:5" ht="15">
      <c r="A119" s="68"/>
      <c r="B119" s="66" t="s">
        <v>120</v>
      </c>
      <c r="C119" s="65"/>
      <c r="D119" s="131"/>
      <c r="E119" s="71"/>
    </row>
    <row r="120" spans="1:5" ht="30">
      <c r="A120" s="81" t="s">
        <v>121</v>
      </c>
      <c r="B120" s="70" t="s">
        <v>122</v>
      </c>
      <c r="C120" s="65"/>
      <c r="D120" s="131"/>
      <c r="E120" s="71"/>
    </row>
    <row r="121" spans="1:5" ht="15">
      <c r="A121" s="68"/>
      <c r="B121" s="66" t="s">
        <v>123</v>
      </c>
      <c r="C121" s="65"/>
      <c r="D121" s="131"/>
      <c r="E121" s="71"/>
    </row>
    <row r="122" spans="1:4" ht="15">
      <c r="A122" s="83"/>
      <c r="B122" s="84"/>
      <c r="C122" s="52"/>
      <c r="D122" s="54"/>
    </row>
    <row r="123" spans="1:4" ht="15">
      <c r="A123" s="83"/>
      <c r="B123" s="84"/>
      <c r="C123" s="52"/>
      <c r="D123" s="54"/>
    </row>
    <row r="124" spans="1:4" ht="15">
      <c r="A124" s="85"/>
      <c r="B124" s="86"/>
      <c r="C124" s="87"/>
      <c r="D124" s="88"/>
    </row>
    <row r="125" spans="1:4" ht="15">
      <c r="A125" s="141" t="s">
        <v>362</v>
      </c>
      <c r="B125" s="141"/>
      <c r="C125" s="141"/>
      <c r="D125" s="141"/>
    </row>
    <row r="126" spans="1:4" ht="15">
      <c r="A126" s="85"/>
      <c r="B126" s="85"/>
      <c r="C126" s="85"/>
      <c r="D126" s="85"/>
    </row>
    <row r="127" spans="1:4" ht="15">
      <c r="A127" s="85"/>
      <c r="B127" s="85"/>
      <c r="C127" s="85"/>
      <c r="D127" s="85"/>
    </row>
    <row r="128" spans="1:4" ht="15">
      <c r="A128" s="141" t="s">
        <v>361</v>
      </c>
      <c r="B128" s="141"/>
      <c r="C128" s="141"/>
      <c r="D128" s="141"/>
    </row>
    <row r="129" spans="1:4" ht="15">
      <c r="A129" s="85"/>
      <c r="B129" s="86"/>
      <c r="C129" s="87"/>
      <c r="D129" s="88"/>
    </row>
  </sheetData>
  <sheetProtection/>
  <mergeCells count="11">
    <mergeCell ref="A11:A12"/>
    <mergeCell ref="B11:B12"/>
    <mergeCell ref="C11:C12"/>
    <mergeCell ref="A125:D125"/>
    <mergeCell ref="A128:D128"/>
    <mergeCell ref="A4:D4"/>
    <mergeCell ref="A5:D5"/>
    <mergeCell ref="A6:D6"/>
    <mergeCell ref="A8:D8"/>
    <mergeCell ref="A9:D9"/>
    <mergeCell ref="A10:D10"/>
  </mergeCells>
  <printOptions/>
  <pageMargins left="0.7" right="0.7" top="0.75" bottom="0.75" header="0.3" footer="0.3"/>
  <pageSetup orientation="portrait" paperSize="9" scale="57" r:id="rId3"/>
  <colBreaks count="1" manualBreakCount="1">
    <brk id="5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D14" sqref="D14"/>
    </sheetView>
  </sheetViews>
  <sheetFormatPr defaultColWidth="21.8515625" defaultRowHeight="12.75"/>
  <cols>
    <col min="1" max="1" width="21.8515625" style="1" customWidth="1"/>
    <col min="2" max="2" width="25.8515625" style="1" customWidth="1"/>
    <col min="3" max="9" width="21.8515625" style="1" customWidth="1"/>
  </cols>
  <sheetData>
    <row r="2" spans="1:9" ht="15">
      <c r="A2" s="151" t="s">
        <v>256</v>
      </c>
      <c r="B2" s="146"/>
      <c r="C2" s="146"/>
      <c r="D2" s="146"/>
      <c r="E2" s="146"/>
      <c r="F2" s="146"/>
      <c r="G2" s="146"/>
      <c r="H2" s="146"/>
      <c r="I2" s="146"/>
    </row>
    <row r="3" spans="2:9" ht="15">
      <c r="B3" s="2"/>
      <c r="C3" s="2"/>
      <c r="D3" s="2"/>
      <c r="E3" s="2"/>
      <c r="F3" s="2"/>
      <c r="G3" s="2"/>
      <c r="H3" s="2"/>
      <c r="I3" s="2"/>
    </row>
    <row r="4" spans="2:9" ht="15">
      <c r="B4" s="2" t="s">
        <v>257</v>
      </c>
      <c r="C4" s="152" t="s">
        <v>258</v>
      </c>
      <c r="D4" s="152"/>
      <c r="E4" s="152"/>
      <c r="F4" s="152"/>
      <c r="G4" s="152"/>
      <c r="H4" s="152"/>
      <c r="I4" s="152"/>
    </row>
    <row r="5" spans="2:9" ht="15">
      <c r="B5" s="2"/>
      <c r="C5" s="3"/>
      <c r="D5" s="3"/>
      <c r="E5" s="3"/>
      <c r="F5" s="3"/>
      <c r="G5" s="3"/>
      <c r="H5" s="3"/>
      <c r="I5" s="3"/>
    </row>
    <row r="6" spans="2:9" ht="15">
      <c r="B6" s="2" t="s">
        <v>259</v>
      </c>
      <c r="C6" s="152" t="s">
        <v>260</v>
      </c>
      <c r="D6" s="152"/>
      <c r="E6" s="152"/>
      <c r="F6" s="152"/>
      <c r="G6" s="152"/>
      <c r="H6" s="152"/>
      <c r="I6" s="152"/>
    </row>
    <row r="7" spans="2:9" ht="15">
      <c r="B7" s="2"/>
      <c r="C7" s="2"/>
      <c r="D7" s="2"/>
      <c r="E7" s="2"/>
      <c r="F7" s="2"/>
      <c r="G7" s="2"/>
      <c r="H7" s="2"/>
      <c r="I7" s="2"/>
    </row>
    <row r="8" spans="1:9" ht="21">
      <c r="A8" s="153" t="s">
        <v>261</v>
      </c>
      <c r="B8" s="154"/>
      <c r="C8" s="154"/>
      <c r="D8" s="154"/>
      <c r="E8" s="154"/>
      <c r="F8" s="154"/>
      <c r="G8" s="154"/>
      <c r="H8" s="154"/>
      <c r="I8" s="155"/>
    </row>
    <row r="9" spans="1:9" ht="15">
      <c r="A9" s="156" t="s">
        <v>372</v>
      </c>
      <c r="B9" s="157"/>
      <c r="C9" s="157"/>
      <c r="D9" s="157"/>
      <c r="E9" s="157"/>
      <c r="F9" s="157"/>
      <c r="G9" s="157"/>
      <c r="H9" s="157"/>
      <c r="I9" s="157"/>
    </row>
    <row r="10" spans="1:9" ht="15">
      <c r="A10" s="4"/>
      <c r="B10" s="4"/>
      <c r="C10" s="4"/>
      <c r="D10" s="4"/>
      <c r="E10" s="4"/>
      <c r="F10" s="4"/>
      <c r="G10" s="4"/>
      <c r="H10" s="4"/>
      <c r="I10" s="4"/>
    </row>
    <row r="11" spans="2:9" ht="15">
      <c r="B11" s="5"/>
      <c r="C11" s="149" t="s">
        <v>262</v>
      </c>
      <c r="D11" s="149"/>
      <c r="E11" s="149"/>
      <c r="F11" s="149"/>
      <c r="G11" s="149"/>
      <c r="H11" s="6" t="s">
        <v>263</v>
      </c>
      <c r="I11" s="6" t="s">
        <v>264</v>
      </c>
    </row>
    <row r="12" spans="2:9" ht="15">
      <c r="B12" s="7" t="s">
        <v>265</v>
      </c>
      <c r="C12" s="6" t="s">
        <v>266</v>
      </c>
      <c r="D12" s="6" t="s">
        <v>267</v>
      </c>
      <c r="E12" s="8" t="s">
        <v>268</v>
      </c>
      <c r="F12" s="8" t="s">
        <v>269</v>
      </c>
      <c r="G12" s="8" t="s">
        <v>270</v>
      </c>
      <c r="H12" s="5"/>
      <c r="I12" s="5"/>
    </row>
    <row r="13" spans="2:9" ht="15">
      <c r="B13" s="8" t="s">
        <v>271</v>
      </c>
      <c r="C13" s="9">
        <v>3000003.17</v>
      </c>
      <c r="D13" s="9">
        <v>39</v>
      </c>
      <c r="E13" s="9">
        <v>139612</v>
      </c>
      <c r="F13" s="9">
        <v>25984</v>
      </c>
      <c r="G13" s="9"/>
      <c r="H13" s="9"/>
      <c r="I13" s="9">
        <f>SUM(C13:H13)</f>
        <v>3165638.17</v>
      </c>
    </row>
    <row r="14" spans="2:9" ht="45">
      <c r="B14" s="8" t="s">
        <v>272</v>
      </c>
      <c r="C14" s="9"/>
      <c r="D14" s="9"/>
      <c r="E14" s="10"/>
      <c r="F14" s="9"/>
      <c r="G14" s="9"/>
      <c r="H14" s="9"/>
      <c r="I14" s="9"/>
    </row>
    <row r="15" spans="2:9" ht="30">
      <c r="B15" s="8" t="s">
        <v>273</v>
      </c>
      <c r="C15" s="9"/>
      <c r="D15" s="9"/>
      <c r="E15" s="9"/>
      <c r="F15" s="9"/>
      <c r="G15" s="9"/>
      <c r="H15" s="9"/>
      <c r="I15" s="9">
        <f aca="true" t="shared" si="0" ref="I15:I30">SUM(C15:H15)</f>
        <v>0</v>
      </c>
    </row>
    <row r="16" spans="1:9" ht="45">
      <c r="A16" s="11" t="s">
        <v>274</v>
      </c>
      <c r="B16" s="8" t="s">
        <v>275</v>
      </c>
      <c r="C16" s="9"/>
      <c r="D16" s="9"/>
      <c r="E16" s="9"/>
      <c r="F16" s="9"/>
      <c r="G16" s="9"/>
      <c r="H16" s="9"/>
      <c r="I16" s="9">
        <f t="shared" si="0"/>
        <v>0</v>
      </c>
    </row>
    <row r="17" spans="1:9" ht="30">
      <c r="A17" s="11" t="s">
        <v>274</v>
      </c>
      <c r="B17" s="8" t="s">
        <v>276</v>
      </c>
      <c r="C17" s="9"/>
      <c r="D17" s="9"/>
      <c r="E17" s="9"/>
      <c r="F17" s="9"/>
      <c r="G17" s="9"/>
      <c r="H17" s="9"/>
      <c r="I17" s="9">
        <f t="shared" si="0"/>
        <v>0</v>
      </c>
    </row>
    <row r="18" spans="2:9" ht="15">
      <c r="B18" s="8" t="s">
        <v>277</v>
      </c>
      <c r="C18" s="9"/>
      <c r="D18" s="9"/>
      <c r="E18" s="9"/>
      <c r="F18" s="9"/>
      <c r="G18" s="9"/>
      <c r="H18" s="9"/>
      <c r="I18" s="9">
        <f t="shared" si="0"/>
        <v>0</v>
      </c>
    </row>
    <row r="19" spans="1:9" ht="30">
      <c r="A19" s="11" t="s">
        <v>274</v>
      </c>
      <c r="B19" s="8" t="s">
        <v>278</v>
      </c>
      <c r="C19" s="10"/>
      <c r="D19" s="10"/>
      <c r="E19" s="9"/>
      <c r="F19" s="9"/>
      <c r="G19" s="9"/>
      <c r="H19" s="9"/>
      <c r="I19" s="9"/>
    </row>
    <row r="20" spans="1:9" ht="30">
      <c r="A20" s="11" t="s">
        <v>274</v>
      </c>
      <c r="B20" s="8" t="s">
        <v>279</v>
      </c>
      <c r="C20" s="9"/>
      <c r="D20" s="9"/>
      <c r="E20" s="9"/>
      <c r="F20" s="9"/>
      <c r="G20" s="9"/>
      <c r="H20" s="9"/>
      <c r="I20" s="9">
        <f t="shared" si="0"/>
        <v>0</v>
      </c>
    </row>
    <row r="21" spans="1:9" ht="30">
      <c r="A21" s="11" t="s">
        <v>274</v>
      </c>
      <c r="B21" s="8" t="s">
        <v>280</v>
      </c>
      <c r="C21" s="9"/>
      <c r="D21" s="9"/>
      <c r="E21" s="9"/>
      <c r="F21" s="9"/>
      <c r="G21" s="9"/>
      <c r="H21" s="9"/>
      <c r="I21" s="9">
        <f t="shared" si="0"/>
        <v>0</v>
      </c>
    </row>
    <row r="22" spans="2:9" ht="15">
      <c r="B22" s="8" t="s">
        <v>281</v>
      </c>
      <c r="C22" s="9"/>
      <c r="D22" s="9"/>
      <c r="E22" s="9"/>
      <c r="F22" s="9"/>
      <c r="G22" s="9"/>
      <c r="H22" s="9"/>
      <c r="I22" s="9">
        <f t="shared" si="0"/>
        <v>0</v>
      </c>
    </row>
    <row r="23" spans="2:9" ht="60">
      <c r="B23" s="8" t="s">
        <v>282</v>
      </c>
      <c r="C23" s="9"/>
      <c r="D23" s="9"/>
      <c r="E23" s="9"/>
      <c r="F23" s="9"/>
      <c r="G23" s="9"/>
      <c r="H23" s="9"/>
      <c r="I23" s="9">
        <f t="shared" si="0"/>
        <v>0</v>
      </c>
    </row>
    <row r="24" spans="2:9" ht="30">
      <c r="B24" s="8" t="s">
        <v>283</v>
      </c>
      <c r="C24" s="9"/>
      <c r="D24" s="9"/>
      <c r="E24" s="9"/>
      <c r="F24" s="9"/>
      <c r="G24" s="9"/>
      <c r="H24" s="9"/>
      <c r="I24" s="9">
        <f t="shared" si="0"/>
        <v>0</v>
      </c>
    </row>
    <row r="25" spans="2:9" ht="15">
      <c r="B25" s="8" t="s">
        <v>284</v>
      </c>
      <c r="C25" s="9"/>
      <c r="D25" s="9"/>
      <c r="E25" s="9"/>
      <c r="F25" s="9"/>
      <c r="G25" s="9"/>
      <c r="H25" s="9"/>
      <c r="I25" s="9">
        <f t="shared" si="0"/>
        <v>0</v>
      </c>
    </row>
    <row r="26" spans="2:9" ht="30">
      <c r="B26" s="12" t="s">
        <v>285</v>
      </c>
      <c r="C26" s="9"/>
      <c r="D26" s="9"/>
      <c r="E26" s="9"/>
      <c r="F26" s="9"/>
      <c r="G26" s="9"/>
      <c r="H26" s="9"/>
      <c r="I26" s="9">
        <f t="shared" si="0"/>
        <v>0</v>
      </c>
    </row>
    <row r="27" spans="2:9" ht="30">
      <c r="B27" s="8" t="s">
        <v>286</v>
      </c>
      <c r="C27" s="9"/>
      <c r="D27" s="9"/>
      <c r="E27" s="9"/>
      <c r="F27" s="9"/>
      <c r="G27" s="9"/>
      <c r="H27" s="9"/>
      <c r="I27" s="9">
        <f t="shared" si="0"/>
        <v>0</v>
      </c>
    </row>
    <row r="28" spans="2:9" ht="15">
      <c r="B28" s="8" t="s">
        <v>287</v>
      </c>
      <c r="C28" s="9"/>
      <c r="D28" s="9"/>
      <c r="E28" s="9"/>
      <c r="F28" s="9"/>
      <c r="G28" s="9"/>
      <c r="H28" s="9"/>
      <c r="I28" s="9">
        <f t="shared" si="0"/>
        <v>0</v>
      </c>
    </row>
    <row r="29" spans="2:9" ht="15">
      <c r="B29" s="8" t="s">
        <v>288</v>
      </c>
      <c r="C29" s="9"/>
      <c r="D29" s="9"/>
      <c r="E29" s="9"/>
      <c r="F29" s="10">
        <f>'BILANS USPJEHA II KVARTAL'!D118</f>
        <v>12363.110000000117</v>
      </c>
      <c r="G29" s="9"/>
      <c r="H29" s="9"/>
      <c r="I29" s="9">
        <f t="shared" si="0"/>
        <v>12363.110000000117</v>
      </c>
    </row>
    <row r="30" spans="2:9" ht="30">
      <c r="B30" s="13" t="s">
        <v>370</v>
      </c>
      <c r="C30" s="9">
        <v>3000003.17</v>
      </c>
      <c r="D30" s="9">
        <v>39</v>
      </c>
      <c r="E30" s="9">
        <v>139612</v>
      </c>
      <c r="F30" s="9">
        <f>SUM(F29)</f>
        <v>12363.110000000117</v>
      </c>
      <c r="G30" s="9">
        <f>SUM(G13:G29)</f>
        <v>0</v>
      </c>
      <c r="H30" s="9">
        <f>SUM(H13:H29)</f>
        <v>0</v>
      </c>
      <c r="I30" s="9">
        <f t="shared" si="0"/>
        <v>3152017.2800000003</v>
      </c>
    </row>
    <row r="32" spans="2:9" ht="15">
      <c r="B32" s="145" t="s">
        <v>289</v>
      </c>
      <c r="C32" s="146"/>
      <c r="D32" s="146"/>
      <c r="E32" s="146"/>
      <c r="F32" s="146"/>
      <c r="G32" s="146"/>
      <c r="H32" s="146"/>
      <c r="I32" s="146"/>
    </row>
    <row r="34" spans="2:7" ht="15">
      <c r="B34" s="1" t="s">
        <v>290</v>
      </c>
      <c r="D34" s="1" t="s">
        <v>291</v>
      </c>
      <c r="G34" s="1" t="s">
        <v>292</v>
      </c>
    </row>
    <row r="35" spans="4:7" ht="15">
      <c r="D35" s="1" t="s">
        <v>293</v>
      </c>
      <c r="G35" s="1" t="s">
        <v>294</v>
      </c>
    </row>
    <row r="36" spans="2:7" ht="15">
      <c r="B36" s="1" t="s">
        <v>295</v>
      </c>
      <c r="D36" s="1" t="s">
        <v>296</v>
      </c>
      <c r="G36" s="1" t="s">
        <v>297</v>
      </c>
    </row>
    <row r="39" spans="2:9" ht="15">
      <c r="B39" s="147" t="s">
        <v>298</v>
      </c>
      <c r="C39" s="148"/>
      <c r="G39" s="149" t="s">
        <v>299</v>
      </c>
      <c r="H39" s="149"/>
      <c r="I39" s="149"/>
    </row>
    <row r="40" spans="2:9" ht="15">
      <c r="B40" s="150"/>
      <c r="C40" s="150"/>
      <c r="G40" s="149"/>
      <c r="H40" s="149"/>
      <c r="I40" s="149"/>
    </row>
  </sheetData>
  <sheetProtection/>
  <mergeCells count="11">
    <mergeCell ref="C11:G11"/>
    <mergeCell ref="B32:I32"/>
    <mergeCell ref="B39:C39"/>
    <mergeCell ref="G39:I39"/>
    <mergeCell ref="B40:C40"/>
    <mergeCell ref="G40:I40"/>
    <mergeCell ref="A2:I2"/>
    <mergeCell ref="C4:I4"/>
    <mergeCell ref="C6:I6"/>
    <mergeCell ref="A8:I8"/>
    <mergeCell ref="A9:I9"/>
  </mergeCells>
  <printOptions/>
  <pageMargins left="0.7" right="0.7" top="0.75" bottom="0.75" header="0.3" footer="0.3"/>
  <pageSetup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43">
      <selection activeCell="B21" sqref="B21"/>
    </sheetView>
  </sheetViews>
  <sheetFormatPr defaultColWidth="22.140625" defaultRowHeight="12.75"/>
  <cols>
    <col min="1" max="1" width="60.140625" style="0" customWidth="1"/>
    <col min="2" max="2" width="26.00390625" style="16" customWidth="1"/>
    <col min="3" max="3" width="30.00390625" style="16" customWidth="1"/>
    <col min="5" max="5" width="26.57421875" style="0" customWidth="1"/>
    <col min="6" max="6" width="18.140625" style="0" customWidth="1"/>
  </cols>
  <sheetData>
    <row r="1" spans="1:3" ht="15">
      <c r="A1" s="14" t="s">
        <v>300</v>
      </c>
      <c r="B1" s="15" t="s">
        <v>301</v>
      </c>
      <c r="C1"/>
    </row>
    <row r="2" spans="1:3" ht="15">
      <c r="A2" s="14" t="s">
        <v>302</v>
      </c>
      <c r="B2" s="15" t="s">
        <v>303</v>
      </c>
      <c r="C2"/>
    </row>
    <row r="3" spans="1:3" ht="15">
      <c r="A3" s="14" t="s">
        <v>304</v>
      </c>
      <c r="B3"/>
      <c r="C3"/>
    </row>
    <row r="5" spans="2:3" ht="15.75" customHeight="1" thickBot="1">
      <c r="B5" s="17" t="s">
        <v>371</v>
      </c>
      <c r="C5" s="17" t="s">
        <v>305</v>
      </c>
    </row>
    <row r="6" spans="1:3" ht="15" customHeight="1">
      <c r="A6" s="18" t="s">
        <v>306</v>
      </c>
      <c r="B6" s="19">
        <f>B7-B13</f>
        <v>210242.2200000002</v>
      </c>
      <c r="C6" s="20">
        <v>206557.27000000002</v>
      </c>
    </row>
    <row r="7" spans="1:6" ht="12.75">
      <c r="A7" s="21" t="s">
        <v>307</v>
      </c>
      <c r="B7" s="22">
        <f>SUM(B8:B11)</f>
        <v>2320155.18</v>
      </c>
      <c r="C7" s="23">
        <v>3397792.01</v>
      </c>
      <c r="D7" s="159"/>
      <c r="E7" s="159"/>
      <c r="F7" s="159"/>
    </row>
    <row r="8" spans="1:3" ht="12.75">
      <c r="A8" s="24" t="s">
        <v>308</v>
      </c>
      <c r="B8" s="158">
        <v>2165141.46</v>
      </c>
      <c r="C8" s="23">
        <v>2266562.77</v>
      </c>
    </row>
    <row r="9" spans="1:3" ht="12.75">
      <c r="A9" s="25" t="s">
        <v>309</v>
      </c>
      <c r="B9" s="158">
        <v>51999.32</v>
      </c>
      <c r="C9" s="23">
        <v>47870</v>
      </c>
    </row>
    <row r="10" spans="1:3" ht="12.75">
      <c r="A10" s="25" t="s">
        <v>310</v>
      </c>
      <c r="B10" s="158">
        <v>67159.18000000001</v>
      </c>
      <c r="C10" s="26">
        <v>0</v>
      </c>
    </row>
    <row r="11" spans="1:3" ht="12.75">
      <c r="A11" s="25" t="s">
        <v>311</v>
      </c>
      <c r="B11" s="158">
        <v>35855.22</v>
      </c>
      <c r="C11" s="27">
        <v>1083359.24</v>
      </c>
    </row>
    <row r="12" spans="1:3" s="31" customFormat="1" ht="15">
      <c r="A12" s="28" t="s">
        <v>312</v>
      </c>
      <c r="B12" s="29">
        <f>SUM(B8:B11)</f>
        <v>2320155.18</v>
      </c>
      <c r="C12" s="30">
        <v>3397792.01</v>
      </c>
    </row>
    <row r="13" spans="1:3" ht="12.75">
      <c r="A13" s="21" t="s">
        <v>313</v>
      </c>
      <c r="B13" s="22">
        <f>SUM(B14:B21)</f>
        <v>2109912.96</v>
      </c>
      <c r="C13" s="23">
        <v>3191234.7399999998</v>
      </c>
    </row>
    <row r="14" spans="1:3" ht="12.75">
      <c r="A14" s="24" t="s">
        <v>314</v>
      </c>
      <c r="B14" s="158">
        <v>887604.11</v>
      </c>
      <c r="C14" s="23">
        <v>872327.6</v>
      </c>
    </row>
    <row r="15" spans="1:3" ht="25.5">
      <c r="A15" s="32" t="s">
        <v>315</v>
      </c>
      <c r="B15" s="158">
        <v>115716.77</v>
      </c>
      <c r="C15" s="23">
        <v>115245.03</v>
      </c>
    </row>
    <row r="16" spans="1:3" ht="12.75">
      <c r="A16" s="25" t="s">
        <v>316</v>
      </c>
      <c r="B16" s="158">
        <v>313017.75</v>
      </c>
      <c r="C16" s="23">
        <v>502045.63</v>
      </c>
    </row>
    <row r="17" spans="1:3" ht="12.75">
      <c r="A17" s="25" t="s">
        <v>317</v>
      </c>
      <c r="B17" s="158">
        <v>200067.45</v>
      </c>
      <c r="C17" s="23">
        <v>113052.89</v>
      </c>
    </row>
    <row r="18" spans="1:3" ht="12.75">
      <c r="A18" s="25" t="s">
        <v>318</v>
      </c>
      <c r="B18" s="158">
        <v>9785.08</v>
      </c>
      <c r="C18" s="23">
        <v>4050</v>
      </c>
    </row>
    <row r="19" spans="1:3" ht="12.75">
      <c r="A19" s="25" t="s">
        <v>319</v>
      </c>
      <c r="B19" s="158">
        <v>182490.43</v>
      </c>
      <c r="C19" s="23">
        <v>20196.51</v>
      </c>
    </row>
    <row r="20" spans="1:3" ht="12.75">
      <c r="A20" s="25" t="s">
        <v>320</v>
      </c>
      <c r="B20" s="158">
        <v>387956.23</v>
      </c>
      <c r="C20" s="23">
        <v>1489104.1099999999</v>
      </c>
    </row>
    <row r="21" spans="1:3" ht="12.75">
      <c r="A21" s="25" t="s">
        <v>321</v>
      </c>
      <c r="B21" s="158">
        <f>14936.91-1661.77</f>
        <v>13275.14</v>
      </c>
      <c r="C21" s="23">
        <v>75212.97</v>
      </c>
    </row>
    <row r="22" spans="1:3" s="31" customFormat="1" ht="15">
      <c r="A22" s="28" t="s">
        <v>312</v>
      </c>
      <c r="B22" s="29">
        <f>SUM(B14:B21)</f>
        <v>2109912.96</v>
      </c>
      <c r="C22" s="30">
        <v>3191234.7399999998</v>
      </c>
    </row>
    <row r="23" spans="1:3" ht="13.5" thickBot="1">
      <c r="A23" s="21" t="s">
        <v>322</v>
      </c>
      <c r="B23" s="22">
        <f>B12-B22</f>
        <v>210242.2200000002</v>
      </c>
      <c r="C23" s="23">
        <v>206557.27000000002</v>
      </c>
    </row>
    <row r="24" spans="1:3" ht="15">
      <c r="A24" s="18" t="s">
        <v>323</v>
      </c>
      <c r="B24" s="19">
        <f>B25-B32</f>
        <v>-699836.32</v>
      </c>
      <c r="C24" s="20">
        <v>-238835.67999999988</v>
      </c>
    </row>
    <row r="25" spans="1:3" ht="12.75">
      <c r="A25" s="21" t="s">
        <v>324</v>
      </c>
      <c r="B25" s="22">
        <f>SUM(B26:B30)</f>
        <v>265618.42000000004</v>
      </c>
      <c r="C25" s="23">
        <v>474244.35000000003</v>
      </c>
    </row>
    <row r="26" spans="1:3" ht="12.75">
      <c r="A26" s="24" t="s">
        <v>325</v>
      </c>
      <c r="B26" s="22">
        <v>0</v>
      </c>
      <c r="C26" s="23">
        <v>34830.85</v>
      </c>
    </row>
    <row r="27" spans="1:3" ht="12.75">
      <c r="A27" s="25" t="s">
        <v>326</v>
      </c>
      <c r="B27" s="158">
        <v>1993.64</v>
      </c>
      <c r="C27" s="23">
        <v>12733.23</v>
      </c>
    </row>
    <row r="28" spans="1:3" ht="12.75">
      <c r="A28" s="25" t="s">
        <v>327</v>
      </c>
      <c r="B28" s="22">
        <v>0</v>
      </c>
      <c r="C28" s="23">
        <v>1.12</v>
      </c>
    </row>
    <row r="29" spans="1:3" ht="12.75">
      <c r="A29" s="25" t="s">
        <v>328</v>
      </c>
      <c r="B29" s="22">
        <v>0</v>
      </c>
      <c r="C29" s="23">
        <v>0</v>
      </c>
    </row>
    <row r="30" spans="1:3" ht="12.75">
      <c r="A30" s="25" t="s">
        <v>329</v>
      </c>
      <c r="B30" s="158">
        <v>263624.78</v>
      </c>
      <c r="C30" s="23">
        <v>426679.15</v>
      </c>
    </row>
    <row r="31" spans="1:7" s="31" customFormat="1" ht="15">
      <c r="A31" s="28" t="s">
        <v>312</v>
      </c>
      <c r="B31" s="29">
        <f>SUM(B26:B30)</f>
        <v>265618.42000000004</v>
      </c>
      <c r="C31" s="30">
        <v>474244.35000000003</v>
      </c>
      <c r="D31"/>
      <c r="E31"/>
      <c r="F31"/>
      <c r="G31"/>
    </row>
    <row r="32" spans="1:3" ht="12.75">
      <c r="A32" s="21" t="s">
        <v>330</v>
      </c>
      <c r="B32" s="22">
        <f>SUM(B33:B40)</f>
        <v>965454.74</v>
      </c>
      <c r="C32" s="23">
        <v>713080.0299999999</v>
      </c>
    </row>
    <row r="33" spans="1:3" ht="12.75">
      <c r="A33" s="24" t="s">
        <v>331</v>
      </c>
      <c r="B33" s="22">
        <v>0</v>
      </c>
      <c r="C33" s="23">
        <v>0</v>
      </c>
    </row>
    <row r="34" spans="1:3" ht="25.5">
      <c r="A34" s="32" t="s">
        <v>332</v>
      </c>
      <c r="B34" s="22">
        <v>0</v>
      </c>
      <c r="C34" s="23">
        <v>0</v>
      </c>
    </row>
    <row r="35" spans="1:3" ht="25.5">
      <c r="A35" s="32" t="s">
        <v>333</v>
      </c>
      <c r="B35" s="22">
        <v>0</v>
      </c>
      <c r="C35" s="23">
        <v>0</v>
      </c>
    </row>
    <row r="36" spans="1:3" ht="25.5">
      <c r="A36" s="32" t="s">
        <v>334</v>
      </c>
      <c r="B36" s="22">
        <v>0</v>
      </c>
      <c r="C36" s="23">
        <v>0</v>
      </c>
    </row>
    <row r="37" spans="1:3" ht="25.5">
      <c r="A37" s="32" t="s">
        <v>335</v>
      </c>
      <c r="B37" s="22">
        <v>0</v>
      </c>
      <c r="C37" s="23">
        <v>0</v>
      </c>
    </row>
    <row r="38" spans="1:3" ht="12.75">
      <c r="A38" s="25" t="s">
        <v>336</v>
      </c>
      <c r="B38" s="158">
        <v>885000</v>
      </c>
      <c r="C38" s="23">
        <v>690000</v>
      </c>
    </row>
    <row r="39" spans="1:3" ht="12.75">
      <c r="A39" s="25" t="s">
        <v>337</v>
      </c>
      <c r="B39" s="158">
        <v>10068.92</v>
      </c>
      <c r="C39" s="23">
        <v>9896.69</v>
      </c>
    </row>
    <row r="40" spans="1:3" ht="12.75">
      <c r="A40" s="25" t="s">
        <v>338</v>
      </c>
      <c r="B40" s="158">
        <v>70385.82</v>
      </c>
      <c r="C40" s="23">
        <v>13183.34</v>
      </c>
    </row>
    <row r="41" spans="1:7" s="31" customFormat="1" ht="15">
      <c r="A41" s="28" t="s">
        <v>312</v>
      </c>
      <c r="B41" s="29">
        <f>SUM(B33:B40)</f>
        <v>965454.74</v>
      </c>
      <c r="C41" s="30">
        <v>713080.0299999999</v>
      </c>
      <c r="D41"/>
      <c r="E41"/>
      <c r="F41"/>
      <c r="G41"/>
    </row>
    <row r="42" spans="1:3" ht="13.5" thickBot="1">
      <c r="A42" s="21" t="s">
        <v>322</v>
      </c>
      <c r="B42" s="22">
        <f>B31-B41</f>
        <v>-699836.32</v>
      </c>
      <c r="C42" s="23">
        <v>-238835.67999999988</v>
      </c>
    </row>
    <row r="43" spans="1:3" ht="15">
      <c r="A43" s="18" t="s">
        <v>339</v>
      </c>
      <c r="B43" s="45">
        <f>B49-B55</f>
        <v>475348.17</v>
      </c>
      <c r="C43" s="46">
        <v>12323.36999999998</v>
      </c>
    </row>
    <row r="44" spans="1:3" ht="12.75">
      <c r="A44" s="49" t="s">
        <v>340</v>
      </c>
      <c r="B44" s="22">
        <f>SUM(B45:B48)</f>
        <v>650000</v>
      </c>
      <c r="C44" s="23">
        <v>104455.79999999999</v>
      </c>
    </row>
    <row r="45" spans="1:3" ht="12.75">
      <c r="A45" s="21" t="s">
        <v>341</v>
      </c>
      <c r="B45" s="158">
        <v>500000</v>
      </c>
      <c r="C45" s="48">
        <v>0</v>
      </c>
    </row>
    <row r="46" spans="1:3" ht="12.75">
      <c r="A46" s="21" t="s">
        <v>342</v>
      </c>
      <c r="B46" s="22">
        <v>150000</v>
      </c>
      <c r="C46" s="23">
        <v>50000</v>
      </c>
    </row>
    <row r="47" spans="1:3" ht="12.75">
      <c r="A47" s="21" t="s">
        <v>343</v>
      </c>
      <c r="B47" s="22">
        <v>0</v>
      </c>
      <c r="C47" s="23">
        <v>1745.27</v>
      </c>
    </row>
    <row r="48" spans="1:3" ht="12.75">
      <c r="A48" s="21" t="s">
        <v>344</v>
      </c>
      <c r="B48" s="22">
        <v>0</v>
      </c>
      <c r="C48" s="23">
        <v>52710.53</v>
      </c>
    </row>
    <row r="49" spans="1:7" s="31" customFormat="1" ht="15">
      <c r="A49" s="33" t="s">
        <v>312</v>
      </c>
      <c r="B49" s="50">
        <f>SUM(B45:B48)</f>
        <v>650000</v>
      </c>
      <c r="C49" s="51">
        <v>104455.79999999999</v>
      </c>
      <c r="D49"/>
      <c r="E49"/>
      <c r="F49"/>
      <c r="G49"/>
    </row>
    <row r="50" spans="1:3" ht="12.75">
      <c r="A50" s="49" t="s">
        <v>345</v>
      </c>
      <c r="B50" s="22">
        <f>SUM(B51:B54)</f>
        <v>174651.83000000002</v>
      </c>
      <c r="C50" s="23">
        <v>92132.43000000001</v>
      </c>
    </row>
    <row r="51" spans="1:3" ht="12.75">
      <c r="A51" s="21" t="s">
        <v>346</v>
      </c>
      <c r="B51" s="47">
        <v>0</v>
      </c>
      <c r="C51" s="48">
        <v>0</v>
      </c>
    </row>
    <row r="52" spans="1:3" ht="12.75">
      <c r="A52" s="21" t="s">
        <v>347</v>
      </c>
      <c r="B52" s="158">
        <v>49376.26</v>
      </c>
      <c r="C52" s="23">
        <v>36029.55</v>
      </c>
    </row>
    <row r="53" spans="1:3" ht="12.75">
      <c r="A53" s="21" t="s">
        <v>348</v>
      </c>
      <c r="B53" s="158">
        <v>123764.53</v>
      </c>
      <c r="C53" s="23">
        <v>29271.32</v>
      </c>
    </row>
    <row r="54" spans="1:3" ht="12.75">
      <c r="A54" s="21" t="s">
        <v>349</v>
      </c>
      <c r="B54" s="158">
        <v>1511.04</v>
      </c>
      <c r="C54" s="23">
        <v>26831.56</v>
      </c>
    </row>
    <row r="55" spans="1:7" s="31" customFormat="1" ht="15.75" thickBot="1">
      <c r="A55" s="34" t="s">
        <v>270</v>
      </c>
      <c r="B55" s="29">
        <f>SUM(B51:B54)</f>
        <v>174651.83000000002</v>
      </c>
      <c r="C55" s="30">
        <v>92132.43000000001</v>
      </c>
      <c r="D55"/>
      <c r="E55"/>
      <c r="F55"/>
      <c r="G55"/>
    </row>
    <row r="56" spans="1:3" ht="13.5" thickBot="1">
      <c r="A56" s="35" t="s">
        <v>322</v>
      </c>
      <c r="B56" s="22">
        <f>B44-B50</f>
        <v>475348.17</v>
      </c>
      <c r="C56" s="23">
        <v>12323.36999999998</v>
      </c>
    </row>
    <row r="57" spans="1:3" ht="12.75">
      <c r="A57" s="21" t="s">
        <v>350</v>
      </c>
      <c r="B57" s="36">
        <f>B6+B24+B43</f>
        <v>-14245.92999999976</v>
      </c>
      <c r="C57" s="37">
        <v>-19955.039999999877</v>
      </c>
    </row>
    <row r="58" spans="1:3" ht="12.75">
      <c r="A58" s="38" t="s">
        <v>351</v>
      </c>
      <c r="B58" s="39">
        <v>49526.34</v>
      </c>
      <c r="C58" s="40">
        <v>69325.57</v>
      </c>
    </row>
    <row r="59" spans="1:3" ht="12.75">
      <c r="A59" s="38" t="s">
        <v>352</v>
      </c>
      <c r="B59" s="39">
        <v>0</v>
      </c>
      <c r="C59" s="40">
        <v>155.81</v>
      </c>
    </row>
    <row r="60" spans="1:3" ht="17.25">
      <c r="A60" s="38" t="s">
        <v>353</v>
      </c>
      <c r="B60" s="41">
        <f>B57+B58</f>
        <v>35280.410000000236</v>
      </c>
      <c r="C60" s="42">
        <v>49526.34000000013</v>
      </c>
    </row>
    <row r="61" spans="1:3" ht="12.75">
      <c r="A61" s="38" t="s">
        <v>354</v>
      </c>
      <c r="B61" s="39">
        <f>'BILANS STANJA II KVARTAL'!D45</f>
        <v>35280.41</v>
      </c>
      <c r="C61" s="40">
        <v>49526.34</v>
      </c>
    </row>
    <row r="62" spans="2:3" ht="17.25">
      <c r="B62" s="43"/>
      <c r="C62"/>
    </row>
    <row r="63" spans="2:3" ht="12.75">
      <c r="B63" s="15">
        <f>B60-B61</f>
        <v>2.3283064365386963E-10</v>
      </c>
      <c r="C63"/>
    </row>
    <row r="64" spans="2:3" ht="15">
      <c r="B64" s="44"/>
      <c r="C64"/>
    </row>
  </sheetData>
  <sheetProtection/>
  <printOptions/>
  <pageMargins left="0.7" right="0.7" top="0.75" bottom="0.75" header="0.3" footer="0.3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Gordana Kaludjerovic</cp:lastModifiedBy>
  <cp:lastPrinted>2015-10-20T07:03:50Z</cp:lastPrinted>
  <dcterms:created xsi:type="dcterms:W3CDTF">2013-07-21T09:34:55Z</dcterms:created>
  <dcterms:modified xsi:type="dcterms:W3CDTF">2015-10-20T10:58:14Z</dcterms:modified>
  <cp:category/>
  <cp:version/>
  <cp:contentType/>
  <cp:contentStatus/>
</cp:coreProperties>
</file>