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BU!$B$12:$H$12</definedName>
  </definedNames>
  <calcPr calcId="144525"/>
</workbook>
</file>

<file path=xl/calcChain.xml><?xml version="1.0" encoding="utf-8"?>
<calcChain xmlns="http://schemas.openxmlformats.org/spreadsheetml/2006/main">
  <c r="B38" i="4" l="1"/>
  <c r="L33" i="4"/>
  <c r="L32" i="4"/>
  <c r="C25" i="4"/>
  <c r="C36" i="4" s="1"/>
  <c r="K22" i="4"/>
  <c r="K25" i="4" s="1"/>
  <c r="C22" i="4"/>
  <c r="L21" i="4"/>
  <c r="L20" i="4"/>
  <c r="L19" i="4"/>
  <c r="L22" i="4" s="1"/>
  <c r="L18" i="4"/>
  <c r="L11" i="4"/>
  <c r="B68" i="3"/>
  <c r="E56" i="3"/>
  <c r="E51" i="3"/>
  <c r="E61" i="3" s="1"/>
  <c r="E63" i="3" s="1"/>
  <c r="E65" i="3" s="1"/>
  <c r="E40" i="3"/>
  <c r="E34" i="3"/>
  <c r="E49" i="3" s="1"/>
  <c r="E32" i="3"/>
  <c r="E28" i="3"/>
  <c r="E23" i="3"/>
  <c r="E18" i="3"/>
  <c r="B122" i="2"/>
  <c r="F114" i="2"/>
  <c r="E114" i="2"/>
  <c r="F104" i="2"/>
  <c r="E104" i="2"/>
  <c r="F96" i="2"/>
  <c r="F112" i="2" s="1"/>
  <c r="E96" i="2"/>
  <c r="E112" i="2" s="1"/>
  <c r="F88" i="2"/>
  <c r="E88" i="2"/>
  <c r="F81" i="2"/>
  <c r="F95" i="2" s="1"/>
  <c r="F80" i="2" s="1"/>
  <c r="E81" i="2"/>
  <c r="E95" i="2" s="1"/>
  <c r="E80" i="2" s="1"/>
  <c r="F70" i="2"/>
  <c r="E70" i="2"/>
  <c r="F65" i="2"/>
  <c r="E65" i="2"/>
  <c r="E62" i="2"/>
  <c r="E61" i="2" s="1"/>
  <c r="E57" i="2" s="1"/>
  <c r="F61" i="2"/>
  <c r="F57" i="2" s="1"/>
  <c r="F46" i="2"/>
  <c r="E46" i="2"/>
  <c r="F40" i="2"/>
  <c r="E40" i="2"/>
  <c r="F29" i="2"/>
  <c r="E29" i="2"/>
  <c r="E28" i="2" s="1"/>
  <c r="F28" i="2"/>
  <c r="F23" i="2"/>
  <c r="E23" i="2"/>
  <c r="F14" i="2"/>
  <c r="F13" i="2" s="1"/>
  <c r="F56" i="2" s="1"/>
  <c r="E14" i="2"/>
  <c r="E13" i="2"/>
  <c r="E56" i="2" s="1"/>
  <c r="F110" i="1"/>
  <c r="E110" i="1"/>
  <c r="F105" i="1"/>
  <c r="E105" i="1"/>
  <c r="F104" i="1"/>
  <c r="E101" i="1"/>
  <c r="E97" i="1" s="1"/>
  <c r="F97" i="1"/>
  <c r="F94" i="1"/>
  <c r="E94" i="1"/>
  <c r="F82" i="1"/>
  <c r="F81" i="1" s="1"/>
  <c r="E82" i="1"/>
  <c r="E81" i="1"/>
  <c r="F78" i="1"/>
  <c r="F69" i="1" s="1"/>
  <c r="E78" i="1"/>
  <c r="E69" i="1"/>
  <c r="F66" i="1"/>
  <c r="E66" i="1"/>
  <c r="E111" i="1" s="1"/>
  <c r="F57" i="1"/>
  <c r="E57" i="1"/>
  <c r="F48" i="1"/>
  <c r="E48" i="1"/>
  <c r="E46" i="1" s="1"/>
  <c r="F46" i="1"/>
  <c r="F42" i="1"/>
  <c r="E42" i="1"/>
  <c r="F26" i="1"/>
  <c r="E26" i="1"/>
  <c r="F25" i="1"/>
  <c r="E25" i="1"/>
  <c r="F19" i="1"/>
  <c r="E19" i="1"/>
  <c r="F14" i="1"/>
  <c r="F61" i="1" s="1"/>
  <c r="E14" i="1"/>
  <c r="F79" i="2" l="1"/>
  <c r="F113" i="2" s="1"/>
  <c r="F117" i="2" s="1"/>
  <c r="E61" i="1"/>
  <c r="F111" i="1"/>
  <c r="E79" i="2"/>
  <c r="E113" i="2" s="1"/>
  <c r="E117" i="2" s="1"/>
  <c r="K36" i="4"/>
  <c r="L25" i="4"/>
  <c r="L36" i="4" s="1"/>
</calcChain>
</file>

<file path=xl/sharedStrings.xml><?xml version="1.0" encoding="utf-8"?>
<sst xmlns="http://schemas.openxmlformats.org/spreadsheetml/2006/main" count="439" uniqueCount="369">
  <si>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</si>
  <si>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</si>
  <si>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</si>
  <si>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</si>
  <si>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</si>
  <si>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od 01.01. do 31.12.2016.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</si>
  <si>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</si>
  <si>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</si>
  <si>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</si>
  <si>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</si>
  <si>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</si>
  <si>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</si>
  <si>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</si>
  <si>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</si>
  <si>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</si>
  <si>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3.10,12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</si>
  <si>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</si>
  <si>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</si>
  <si>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</si>
  <si>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</si>
  <si>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</si>
  <si>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</si>
  <si>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</si>
  <si>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</si>
  <si>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</si>
  <si>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3.11,13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</si>
  <si>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</si>
  <si>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</si>
  <si>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</si>
  <si>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</si>
  <si>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</si>
  <si>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</si>
  <si>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</si>
  <si>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</si>
  <si>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</si>
  <si>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</si>
  <si>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</si>
  <si>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3.12,14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</si>
  <si>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</si>
  <si>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</si>
  <si>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</si>
  <si>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</si>
  <si>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</si>
  <si>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</si>
  <si>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</si>
  <si>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</si>
  <si>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</si>
  <si>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</si>
  <si>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</si>
  <si>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</si>
  <si>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</si>
  <si>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</si>
  <si>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</si>
  <si>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</si>
  <si>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</si>
  <si>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</si>
  <si>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</si>
  <si>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</si>
  <si>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</si>
  <si>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</si>
  <si>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</si>
  <si>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</si>
  <si>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</si>
  <si>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</si>
  <si>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</si>
  <si>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</si>
  <si>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</si>
  <si>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</si>
  <si>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</si>
  <si>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3.12,15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</si>
  <si>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</si>
  <si>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</si>
  <si>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</si>
  <si>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</si>
  <si>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</si>
  <si>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</si>
  <si>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</si>
  <si>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3.12,16</t>
  </si>
  <si>
    <t>E.2 Kratkoročna potraživanja</t>
  </si>
  <si>
    <t>3.12,17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</si>
  <si>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</si>
  <si>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</si>
  <si>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</si>
  <si>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</si>
  <si>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</si>
  <si>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</si>
  <si>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</si>
  <si>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</si>
  <si>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</si>
  <si>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</si>
  <si>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</si>
  <si>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</si>
  <si>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</si>
  <si>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</si>
  <si>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</si>
  <si>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</si>
  <si>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</si>
  <si>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</si>
  <si>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3.13,20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</si>
  <si>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</si>
  <si>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</si>
  <si>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</si>
  <si>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</si>
  <si>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</si>
  <si>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</si>
  <si>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</si>
  <si>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</si>
  <si>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</si>
  <si>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</si>
  <si>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</si>
  <si>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</si>
  <si>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</si>
  <si>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</si>
  <si>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</si>
  <si>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</si>
  <si>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</si>
  <si>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</si>
  <si>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</si>
  <si>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3.15,21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</si>
  <si>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</si>
  <si>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</si>
  <si>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</si>
  <si>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</si>
  <si>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</si>
  <si>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</si>
  <si>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</si>
  <si>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</si>
  <si>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</si>
  <si>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</si>
  <si>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</si>
  <si>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</si>
  <si>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</si>
  <si>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</si>
  <si>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3.16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</si>
  <si>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</si>
  <si>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</si>
  <si>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</si>
  <si>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</si>
  <si>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</si>
  <si>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</si>
  <si>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</si>
  <si>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</si>
  <si>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</si>
  <si>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</si>
  <si>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</si>
  <si>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</si>
  <si>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</si>
  <si>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</si>
  <si>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</si>
  <si>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</si>
  <si>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</si>
  <si>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</si>
  <si>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Podgorici, 26.02.2017.</t>
  </si>
  <si>
    <t>Lice odgovorno za sastavljanje bilansa:  Ivana Pavlović</t>
  </si>
  <si>
    <t>Izvršni direktor:  Nela Belević</t>
  </si>
  <si>
    <t>_________________________________________</t>
  </si>
  <si>
    <t>BILANS USPJEHA</t>
  </si>
  <si>
    <t>od  01.01. do 31.12.2016.</t>
  </si>
  <si>
    <t xml:space="preserve">Napomena </t>
  </si>
  <si>
    <t>I z n o s</t>
  </si>
  <si>
    <t>I POSLOVNI PRIHODI (1+2)</t>
  </si>
  <si>
    <t xml:space="preserve">1. Prihod od premije osiguranja i saosiguranja </t>
  </si>
  <si>
    <t>3.3,5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</si>
  <si>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</si>
  <si>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</si>
  <si>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</si>
  <si>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</si>
  <si>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</si>
  <si>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</si>
  <si>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</si>
  <si>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</si>
  <si>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</si>
  <si>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3.4,6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</si>
  <si>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</si>
  <si>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</si>
  <si>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</si>
  <si>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</si>
  <si>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</si>
  <si>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</si>
  <si>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3.5,7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</si>
  <si>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</si>
  <si>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</si>
  <si>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</si>
  <si>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</si>
  <si>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</si>
  <si>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</si>
  <si>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</si>
  <si>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</si>
  <si>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</si>
  <si>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</si>
  <si>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</si>
  <si>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</si>
  <si>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</si>
  <si>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</si>
  <si>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</si>
  <si>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</si>
  <si>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</si>
  <si>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</si>
  <si>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</si>
  <si>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3.6,8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</si>
  <si>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</si>
  <si>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</si>
  <si>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</si>
  <si>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</si>
  <si>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</si>
  <si>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</si>
  <si>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</si>
  <si>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</si>
  <si>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</si>
  <si>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</si>
  <si>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</si>
  <si>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3.7,9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</si>
  <si>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</si>
  <si>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</si>
  <si>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</si>
  <si>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</si>
  <si>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</si>
  <si>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</si>
  <si>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</si>
  <si>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</si>
  <si>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</si>
  <si>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</si>
  <si>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</si>
  <si>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</si>
  <si>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</si>
  <si>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</si>
  <si>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</si>
  <si>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</si>
  <si>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</si>
  <si>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</si>
  <si>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</si>
  <si>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</si>
  <si>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</si>
  <si>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</si>
  <si>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</si>
  <si>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3.8,10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</si>
  <si>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</si>
  <si>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</si>
  <si>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</si>
  <si>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</si>
  <si>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</si>
  <si>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</si>
  <si>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</si>
  <si>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</si>
  <si>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</si>
  <si>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</si>
  <si>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</si>
  <si>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</si>
  <si>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</si>
  <si>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</si>
  <si>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</si>
  <si>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</si>
  <si>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</si>
  <si>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</si>
  <si>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</si>
  <si>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</si>
  <si>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</si>
  <si>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</si>
  <si>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</si>
  <si>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</si>
  <si>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</si>
  <si>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</si>
  <si>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</si>
  <si>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</si>
  <si>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</si>
  <si>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</si>
  <si>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</si>
  <si>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</si>
  <si>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</si>
  <si>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</si>
  <si>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</si>
  <si>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</si>
  <si>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</si>
  <si>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</si>
  <si>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</si>
  <si>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</si>
  <si>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</si>
  <si>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</si>
  <si>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3.9,11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</si>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</sst>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-;\(#,###,000\);\-_;"/>
  </numFmts>
  <fonts count="20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9" fillId="0" borderId="0"/>
  </cellStyleXfs>
  <cellXfs count="144">
    <xf numFmtId="0" fontId="0" fillId="0" borderId="0" xfId="0"/>
    <xf numFmtId="0" fontId="2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</xf>
    <xf numFmtId="4" fontId="4" fillId="0" borderId="0" xfId="1" applyNumberFormat="1" applyFont="1" applyProtection="1"/>
    <xf numFmtId="4" fontId="3" fillId="0" borderId="0" xfId="1" applyNumberFormat="1" applyFont="1" applyProtection="1"/>
    <xf numFmtId="0" fontId="3" fillId="0" borderId="0" xfId="1" applyFont="1"/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5" fillId="2" borderId="1" xfId="1" applyFont="1" applyFill="1" applyBorder="1"/>
    <xf numFmtId="0" fontId="3" fillId="2" borderId="1" xfId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Protection="1">
      <protection locked="0"/>
    </xf>
    <xf numFmtId="0" fontId="3" fillId="0" borderId="1" xfId="1" applyFont="1" applyBorder="1"/>
    <xf numFmtId="0" fontId="3" fillId="0" borderId="1" xfId="1" applyFont="1" applyBorder="1" applyAlignment="1" applyProtection="1">
      <alignment horizontal="center"/>
      <protection locked="0"/>
    </xf>
    <xf numFmtId="3" fontId="3" fillId="0" borderId="1" xfId="0" applyNumberFormat="1" applyFont="1" applyBorder="1" applyProtection="1">
      <protection locked="0"/>
    </xf>
    <xf numFmtId="0" fontId="3" fillId="0" borderId="1" xfId="1" applyFont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3" fillId="3" borderId="1" xfId="1" applyFont="1" applyFill="1" applyBorder="1"/>
    <xf numFmtId="0" fontId="3" fillId="3" borderId="1" xfId="1" applyFont="1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Protection="1">
      <protection locked="0"/>
    </xf>
    <xf numFmtId="49" fontId="3" fillId="0" borderId="1" xfId="1" applyNumberFormat="1" applyFont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49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Protection="1">
      <protection locked="0"/>
    </xf>
    <xf numFmtId="3" fontId="3" fillId="0" borderId="0" xfId="1" applyNumberFormat="1" applyFont="1"/>
    <xf numFmtId="0" fontId="2" fillId="0" borderId="1" xfId="1" applyFont="1" applyBorder="1" applyAlignment="1">
      <alignment horizontal="center"/>
    </xf>
    <xf numFmtId="0" fontId="2" fillId="2" borderId="1" xfId="1" applyFont="1" applyFill="1" applyBorder="1"/>
    <xf numFmtId="3" fontId="2" fillId="2" borderId="1" xfId="0" applyNumberFormat="1" applyFont="1" applyFill="1" applyBorder="1" applyProtection="1">
      <protection locked="0"/>
    </xf>
    <xf numFmtId="0" fontId="3" fillId="0" borderId="1" xfId="1" applyFont="1" applyBorder="1" applyAlignment="1">
      <alignment horizontal="center" wrapText="1"/>
    </xf>
    <xf numFmtId="3" fontId="4" fillId="0" borderId="1" xfId="0" applyNumberFormat="1" applyFont="1" applyBorder="1" applyProtection="1"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Protection="1">
      <protection locked="0"/>
    </xf>
    <xf numFmtId="0" fontId="4" fillId="0" borderId="0" xfId="1" applyFont="1"/>
    <xf numFmtId="0" fontId="3" fillId="0" borderId="1" xfId="1" applyFont="1" applyFill="1" applyBorder="1"/>
    <xf numFmtId="3" fontId="6" fillId="0" borderId="1" xfId="0" applyNumberFormat="1" applyFont="1" applyFill="1" applyBorder="1" applyProtection="1">
      <protection locked="0"/>
    </xf>
    <xf numFmtId="0" fontId="4" fillId="0" borderId="1" xfId="1" applyFont="1" applyBorder="1" applyAlignment="1">
      <alignment horizontal="center"/>
    </xf>
    <xf numFmtId="0" fontId="7" fillId="2" borderId="1" xfId="1" applyFont="1" applyFill="1" applyBorder="1"/>
    <xf numFmtId="0" fontId="4" fillId="2" borderId="1" xfId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Protection="1">
      <protection locked="0"/>
    </xf>
    <xf numFmtId="0" fontId="3" fillId="0" borderId="0" xfId="1" applyFont="1" applyAlignment="1">
      <alignment horizontal="center"/>
    </xf>
    <xf numFmtId="4" fontId="4" fillId="0" borderId="0" xfId="1" applyNumberFormat="1" applyFont="1"/>
    <xf numFmtId="4" fontId="3" fillId="0" borderId="0" xfId="1" applyNumberFormat="1" applyFont="1"/>
    <xf numFmtId="0" fontId="4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4" fontId="8" fillId="0" borderId="0" xfId="1" applyNumberFormat="1" applyFont="1" applyProtection="1">
      <protection locked="0"/>
    </xf>
    <xf numFmtId="4" fontId="9" fillId="0" borderId="0" xfId="1" applyNumberFormat="1" applyFont="1" applyProtection="1">
      <protection locked="0"/>
    </xf>
    <xf numFmtId="0" fontId="8" fillId="0" borderId="0" xfId="1" applyFont="1" applyProtection="1">
      <protection locked="0"/>
    </xf>
    <xf numFmtId="0" fontId="4" fillId="0" borderId="0" xfId="1" applyFont="1" applyAlignment="1">
      <alignment horizontal="center"/>
    </xf>
    <xf numFmtId="0" fontId="9" fillId="0" borderId="0" xfId="1" applyFont="1" applyProtection="1">
      <protection locked="0"/>
    </xf>
    <xf numFmtId="0" fontId="3" fillId="0" borderId="0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4" fontId="4" fillId="0" borderId="2" xfId="1" applyNumberFormat="1" applyFont="1" applyBorder="1"/>
    <xf numFmtId="4" fontId="3" fillId="0" borderId="2" xfId="1" applyNumberFormat="1" applyFont="1" applyBorder="1"/>
    <xf numFmtId="0" fontId="10" fillId="0" borderId="0" xfId="1" applyFont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4" fontId="10" fillId="0" borderId="0" xfId="1" applyNumberFormat="1" applyFont="1"/>
    <xf numFmtId="0" fontId="4" fillId="0" borderId="0" xfId="1" applyFont="1" applyFill="1"/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2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4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0" fontId="12" fillId="2" borderId="1" xfId="1" applyFont="1" applyFill="1" applyBorder="1" applyAlignment="1">
      <alignment wrapText="1"/>
    </xf>
    <xf numFmtId="0" fontId="9" fillId="2" borderId="1" xfId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protection locked="0"/>
    </xf>
    <xf numFmtId="0" fontId="9" fillId="0" borderId="1" xfId="1" applyFont="1" applyBorder="1" applyAlignment="1">
      <alignment wrapText="1"/>
    </xf>
    <xf numFmtId="0" fontId="9" fillId="0" borderId="1" xfId="1" applyFont="1" applyBorder="1" applyAlignment="1" applyProtection="1">
      <alignment horizontal="center"/>
      <protection locked="0"/>
    </xf>
    <xf numFmtId="3" fontId="9" fillId="0" borderId="1" xfId="0" applyNumberFormat="1" applyFont="1" applyBorder="1" applyProtection="1">
      <protection locked="0"/>
    </xf>
    <xf numFmtId="164" fontId="4" fillId="0" borderId="0" xfId="1" applyNumberFormat="1" applyFont="1" applyFill="1"/>
    <xf numFmtId="0" fontId="9" fillId="0" borderId="1" xfId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Protection="1">
      <protection locked="0"/>
    </xf>
    <xf numFmtId="0" fontId="12" fillId="0" borderId="1" xfId="1" applyFont="1" applyBorder="1" applyAlignment="1">
      <alignment horizontal="center"/>
    </xf>
    <xf numFmtId="0" fontId="9" fillId="4" borderId="1" xfId="1" applyFont="1" applyFill="1" applyBorder="1" applyAlignment="1">
      <alignment wrapText="1"/>
    </xf>
    <xf numFmtId="0" fontId="9" fillId="4" borderId="1" xfId="1" applyFont="1" applyFill="1" applyBorder="1" applyAlignment="1" applyProtection="1">
      <alignment horizontal="center"/>
      <protection locked="0"/>
    </xf>
    <xf numFmtId="0" fontId="13" fillId="0" borderId="0" xfId="1" applyFont="1" applyFill="1"/>
    <xf numFmtId="0" fontId="9" fillId="0" borderId="1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9" fillId="0" borderId="0" xfId="1" applyFont="1" applyAlignment="1">
      <alignment horizontal="center"/>
    </xf>
    <xf numFmtId="4" fontId="9" fillId="0" borderId="0" xfId="1" applyNumberFormat="1" applyFont="1"/>
    <xf numFmtId="0" fontId="4" fillId="0" borderId="0" xfId="1" applyFont="1" applyFill="1" applyProtection="1">
      <protection locked="0"/>
    </xf>
    <xf numFmtId="4" fontId="4" fillId="0" borderId="0" xfId="1" applyNumberFormat="1" applyFont="1" applyProtection="1">
      <protection locked="0"/>
    </xf>
    <xf numFmtId="0" fontId="4" fillId="0" borderId="0" xfId="1" applyFont="1" applyFill="1" applyBorder="1"/>
    <xf numFmtId="0" fontId="2" fillId="0" borderId="0" xfId="1" applyFont="1" applyProtection="1">
      <protection locked="0"/>
    </xf>
    <xf numFmtId="4" fontId="2" fillId="0" borderId="0" xfId="1" applyNumberFormat="1" applyFont="1" applyProtection="1">
      <protection locked="0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 applyProtection="1">
      <alignment horizontal="center"/>
      <protection locked="0"/>
    </xf>
    <xf numFmtId="0" fontId="15" fillId="0" borderId="3" xfId="1" applyFont="1" applyBorder="1" applyAlignment="1">
      <alignment horizontal="center" wrapText="1"/>
    </xf>
    <xf numFmtId="4" fontId="15" fillId="0" borderId="3" xfId="1" applyNumberFormat="1" applyFont="1" applyBorder="1" applyAlignment="1">
      <alignment horizontal="center" wrapText="1"/>
    </xf>
    <xf numFmtId="4" fontId="15" fillId="0" borderId="3" xfId="1" applyNumberFormat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0" fontId="15" fillId="0" borderId="1" xfId="1" applyFont="1" applyBorder="1" applyAlignment="1">
      <alignment horizontal="center" wrapText="1"/>
    </xf>
    <xf numFmtId="0" fontId="15" fillId="2" borderId="1" xfId="1" applyFont="1" applyFill="1" applyBorder="1" applyAlignment="1">
      <alignment wrapText="1"/>
    </xf>
    <xf numFmtId="0" fontId="15" fillId="2" borderId="1" xfId="1" applyFont="1" applyFill="1" applyBorder="1" applyAlignment="1" applyProtection="1">
      <alignment horizontal="center"/>
      <protection locked="0"/>
    </xf>
    <xf numFmtId="3" fontId="15" fillId="2" borderId="1" xfId="1" applyNumberFormat="1" applyFont="1" applyFill="1" applyBorder="1" applyAlignment="1" applyProtection="1">
      <alignment horizontal="center"/>
      <protection locked="0"/>
    </xf>
    <xf numFmtId="0" fontId="16" fillId="0" borderId="1" xfId="1" applyFont="1" applyBorder="1" applyAlignment="1">
      <alignment horizontal="center"/>
    </xf>
    <xf numFmtId="0" fontId="16" fillId="2" borderId="1" xfId="1" applyFont="1" applyFill="1" applyBorder="1"/>
    <xf numFmtId="0" fontId="17" fillId="2" borderId="1" xfId="1" applyFont="1" applyFill="1" applyBorder="1" applyProtection="1">
      <protection locked="0"/>
    </xf>
    <xf numFmtId="3" fontId="12" fillId="2" borderId="1" xfId="1" applyNumberFormat="1" applyFont="1" applyFill="1" applyBorder="1" applyProtection="1">
      <protection locked="0"/>
    </xf>
    <xf numFmtId="0" fontId="17" fillId="0" borderId="1" xfId="1" applyFont="1" applyBorder="1" applyAlignment="1">
      <alignment horizontal="right"/>
    </xf>
    <xf numFmtId="0" fontId="17" fillId="0" borderId="1" xfId="1" applyFont="1" applyBorder="1" applyAlignment="1">
      <alignment wrapText="1"/>
    </xf>
    <xf numFmtId="0" fontId="17" fillId="0" borderId="1" xfId="1" applyFont="1" applyBorder="1" applyProtection="1">
      <protection locked="0"/>
    </xf>
    <xf numFmtId="3" fontId="17" fillId="0" borderId="1" xfId="1" applyNumberFormat="1" applyFont="1" applyBorder="1" applyProtection="1">
      <protection locked="0"/>
    </xf>
    <xf numFmtId="0" fontId="17" fillId="0" borderId="1" xfId="1" applyFont="1" applyBorder="1"/>
    <xf numFmtId="0" fontId="17" fillId="0" borderId="1" xfId="1" applyFont="1" applyBorder="1" applyAlignment="1">
      <alignment horizontal="center"/>
    </xf>
    <xf numFmtId="3" fontId="17" fillId="0" borderId="1" xfId="1" applyNumberFormat="1" applyFont="1" applyFill="1" applyBorder="1" applyProtection="1">
      <protection locked="0"/>
    </xf>
    <xf numFmtId="0" fontId="17" fillId="0" borderId="1" xfId="1" applyFont="1" applyFill="1" applyBorder="1" applyProtection="1">
      <protection locked="0"/>
    </xf>
    <xf numFmtId="3" fontId="17" fillId="2" borderId="1" xfId="1" applyNumberFormat="1" applyFont="1" applyFill="1" applyBorder="1" applyProtection="1">
      <protection locked="0"/>
    </xf>
    <xf numFmtId="0" fontId="16" fillId="2" borderId="1" xfId="1" applyFont="1" applyFill="1" applyBorder="1" applyAlignment="1">
      <alignment wrapText="1"/>
    </xf>
    <xf numFmtId="0" fontId="15" fillId="0" borderId="1" xfId="1" applyFont="1" applyBorder="1" applyAlignment="1">
      <alignment horizontal="center"/>
    </xf>
    <xf numFmtId="0" fontId="15" fillId="2" borderId="1" xfId="1" applyFont="1" applyFill="1" applyBorder="1"/>
    <xf numFmtId="0" fontId="17" fillId="0" borderId="0" xfId="1" applyFont="1" applyBorder="1"/>
    <xf numFmtId="4" fontId="17" fillId="0" borderId="0" xfId="1" applyNumberFormat="1" applyFont="1" applyBorder="1"/>
    <xf numFmtId="0" fontId="18" fillId="0" borderId="0" xfId="1" applyFont="1"/>
    <xf numFmtId="0" fontId="17" fillId="0" borderId="0" xfId="1" applyFont="1" applyBorder="1" applyAlignment="1" applyProtection="1">
      <alignment vertical="top" wrapText="1"/>
      <protection locked="0"/>
    </xf>
    <xf numFmtId="14" fontId="17" fillId="0" borderId="0" xfId="1" applyNumberFormat="1" applyFont="1" applyBorder="1" applyAlignment="1" applyProtection="1">
      <alignment horizontal="left" vertical="top" wrapText="1"/>
      <protection locked="0"/>
    </xf>
    <xf numFmtId="0" fontId="17" fillId="0" borderId="0" xfId="1" applyFont="1" applyBorder="1" applyAlignment="1" applyProtection="1">
      <alignment vertical="top"/>
      <protection locked="0"/>
    </xf>
    <xf numFmtId="4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 applyProtection="1">
      <alignment horizontal="center"/>
      <protection locked="0"/>
    </xf>
    <xf numFmtId="0" fontId="17" fillId="0" borderId="1" xfId="1" applyFont="1" applyBorder="1" applyAlignment="1">
      <alignment horizontal="center" wrapText="1"/>
    </xf>
    <xf numFmtId="4" fontId="17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3" fontId="12" fillId="0" borderId="1" xfId="1" applyNumberFormat="1" applyFont="1" applyBorder="1" applyProtection="1">
      <protection locked="0"/>
    </xf>
    <xf numFmtId="0" fontId="12" fillId="2" borderId="1" xfId="1" applyFont="1" applyFill="1" applyBorder="1"/>
    <xf numFmtId="3" fontId="12" fillId="2" borderId="1" xfId="1" applyNumberFormat="1" applyFont="1" applyFill="1" applyBorder="1"/>
    <xf numFmtId="14" fontId="3" fillId="0" borderId="0" xfId="1" applyNumberFormat="1" applyFont="1" applyProtection="1">
      <protection locked="0"/>
    </xf>
    <xf numFmtId="4" fontId="3" fillId="0" borderId="0" xfId="1" applyNumberFormat="1" applyFont="1" applyProtection="1">
      <protection locked="0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3286125</xdr:colOff>
      <xdr:row>0</xdr:row>
      <xdr:rowOff>28575</xdr:rowOff>
    </xdr:from>
    <xdr:to>
      <xdr:col>2</xdr:col>
      <xdr:colOff>4162425</xdr:colOff>
      <xdr:row>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8575"/>
          <a:ext cx="876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3048000</xdr:colOff>
      <xdr:row>0</xdr:row>
      <xdr:rowOff>47625</xdr:rowOff>
    </xdr:from>
    <xdr:to>
      <xdr:col>2</xdr:col>
      <xdr:colOff>3924300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876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2981325</xdr:colOff>
      <xdr:row>2</xdr:row>
      <xdr:rowOff>66675</xdr:rowOff>
    </xdr:from>
    <xdr:to>
      <xdr:col>3</xdr:col>
      <xdr:colOff>381000</xdr:colOff>
      <xdr:row>7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90525"/>
          <a:ext cx="876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95250</xdr:rowOff>
    </xdr:from>
    <xdr:to>
      <xdr:col>5</xdr:col>
      <xdr:colOff>581025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5250"/>
          <a:ext cx="876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18"/>
  <sheetViews>
    <sheetView tabSelected="1" topLeftCell="A49" workbookViewId="0">
      <selection activeCell="B114" sqref="B114"/>
    </sheetView>
  </sheetViews>
  <sheetFormatPr defaultRowHeight="12.75" x14ac:dyDescent="0.2"/>
  <cols>
    <col min="1" max="1" width="7.85546875" style="5" customWidth="1"/>
    <col min="2" max="2" width="16.28515625" style="48" customWidth="1"/>
    <col min="3" max="3" width="73.5703125" style="5" customWidth="1"/>
    <col min="4" max="4" width="10.85546875" style="48" customWidth="1"/>
    <col min="5" max="5" width="18.85546875" style="49" customWidth="1"/>
    <col min="6" max="6" width="17" style="50" customWidth="1"/>
    <col min="7" max="7" width="9.140625" style="5"/>
    <col min="8" max="8" width="9.85546875" style="5" bestFit="1" customWidth="1"/>
    <col min="9" max="16384" width="9.140625" style="5"/>
  </cols>
  <sheetData>
    <row r="1" spans="2:6" x14ac:dyDescent="0.2">
      <c r="B1" s="1" t="s">
        <v>0</v>
      </c>
      <c r="C1" s="1"/>
      <c r="D1" s="2"/>
      <c r="E1" s="3"/>
      <c r="F1" s="4"/>
    </row>
    <row r="2" spans="2:6" x14ac:dyDescent="0.2">
      <c r="B2" s="1" t="s">
        <v>1</v>
      </c>
      <c r="C2" s="1"/>
      <c r="D2" s="2"/>
      <c r="E2" s="3"/>
      <c r="F2" s="4"/>
    </row>
    <row r="3" spans="2:6" x14ac:dyDescent="0.2">
      <c r="B3" s="1" t="s">
        <v>2</v>
      </c>
      <c r="C3" s="1"/>
      <c r="D3" s="2"/>
      <c r="E3" s="3"/>
      <c r="F3" s="4"/>
    </row>
    <row r="4" spans="2:6" x14ac:dyDescent="0.2">
      <c r="B4" s="1" t="s">
        <v>3</v>
      </c>
      <c r="C4" s="1"/>
      <c r="D4" s="2"/>
      <c r="E4" s="3"/>
      <c r="F4" s="4"/>
    </row>
    <row r="5" spans="2:6" x14ac:dyDescent="0.2">
      <c r="B5" s="6"/>
      <c r="C5" s="6"/>
      <c r="D5" s="2"/>
      <c r="E5" s="3"/>
      <c r="F5" s="4"/>
    </row>
    <row r="6" spans="2:6" x14ac:dyDescent="0.2">
      <c r="B6" s="6"/>
      <c r="C6" s="6"/>
      <c r="D6" s="2"/>
      <c r="E6" s="3"/>
      <c r="F6" s="4"/>
    </row>
    <row r="7" spans="2:6" x14ac:dyDescent="0.2">
      <c r="B7" s="6"/>
      <c r="C7" s="6"/>
      <c r="D7" s="2"/>
      <c r="E7" s="3"/>
      <c r="F7" s="4"/>
    </row>
    <row r="8" spans="2:6" x14ac:dyDescent="0.2">
      <c r="B8" s="7" t="s">
        <v>4</v>
      </c>
      <c r="C8" s="7"/>
      <c r="D8" s="7"/>
      <c r="E8" s="7"/>
      <c r="F8" s="7"/>
    </row>
    <row r="9" spans="2:6" x14ac:dyDescent="0.2">
      <c r="B9" s="8" t="s">
        <v>5</v>
      </c>
      <c r="C9" s="8"/>
      <c r="D9" s="8"/>
      <c r="E9" s="8"/>
      <c r="F9" s="8"/>
    </row>
    <row r="10" spans="2:6" x14ac:dyDescent="0.2">
      <c r="B10" s="7" t="s">
        <v>6</v>
      </c>
      <c r="C10" s="7"/>
      <c r="D10" s="7"/>
      <c r="E10" s="7"/>
      <c r="F10" s="7"/>
    </row>
    <row r="11" spans="2:6" x14ac:dyDescent="0.2">
      <c r="B11" s="9" t="s">
        <v>7</v>
      </c>
      <c r="C11" s="9" t="s">
        <v>8</v>
      </c>
      <c r="D11" s="9" t="s">
        <v>9</v>
      </c>
      <c r="E11" s="9" t="s">
        <v>10</v>
      </c>
      <c r="F11" s="9"/>
    </row>
    <row r="12" spans="2:6" x14ac:dyDescent="0.2">
      <c r="B12" s="9"/>
      <c r="C12" s="9"/>
      <c r="D12" s="9"/>
      <c r="E12" s="10" t="s">
        <v>11</v>
      </c>
      <c r="F12" s="11" t="s">
        <v>12</v>
      </c>
    </row>
    <row r="13" spans="2:6" ht="12" customHeight="1" x14ac:dyDescent="0.2">
      <c r="B13" s="12">
        <v>1</v>
      </c>
      <c r="C13" s="12">
        <v>2</v>
      </c>
      <c r="D13" s="12">
        <v>3</v>
      </c>
      <c r="E13" s="12">
        <v>4</v>
      </c>
      <c r="F13" s="12">
        <v>5</v>
      </c>
    </row>
    <row r="14" spans="2:6" ht="12" customHeight="1" x14ac:dyDescent="0.2">
      <c r="B14" s="13" t="s">
        <v>13</v>
      </c>
      <c r="C14" s="14" t="s">
        <v>14</v>
      </c>
      <c r="D14" s="15" t="s">
        <v>15</v>
      </c>
      <c r="E14" s="16">
        <f>+E16+E18</f>
        <v>33088.939999999973</v>
      </c>
      <c r="F14" s="16">
        <f>+F16+F18</f>
        <v>68362.786499999987</v>
      </c>
    </row>
    <row r="15" spans="2:6" ht="12" customHeight="1" x14ac:dyDescent="0.2">
      <c r="B15" s="13" t="s">
        <v>16</v>
      </c>
      <c r="C15" s="17" t="s">
        <v>17</v>
      </c>
      <c r="D15" s="18"/>
      <c r="E15" s="19"/>
      <c r="F15" s="19"/>
    </row>
    <row r="16" spans="2:6" ht="12" customHeight="1" x14ac:dyDescent="0.2">
      <c r="B16" s="13" t="s">
        <v>18</v>
      </c>
      <c r="C16" s="17" t="s">
        <v>19</v>
      </c>
      <c r="D16" s="18"/>
      <c r="E16" s="19">
        <v>269930.17</v>
      </c>
      <c r="F16" s="19">
        <v>267194.34999999998</v>
      </c>
    </row>
    <row r="17" spans="2:6" ht="12" customHeight="1" x14ac:dyDescent="0.2">
      <c r="B17" s="13" t="s">
        <v>20</v>
      </c>
      <c r="C17" s="20" t="s">
        <v>21</v>
      </c>
      <c r="D17" s="18"/>
      <c r="E17" s="19"/>
      <c r="F17" s="19"/>
    </row>
    <row r="18" spans="2:6" ht="12" customHeight="1" x14ac:dyDescent="0.2">
      <c r="B18" s="13" t="s">
        <v>22</v>
      </c>
      <c r="C18" s="17" t="s">
        <v>23</v>
      </c>
      <c r="D18" s="18"/>
      <c r="E18" s="19">
        <v>-236841.23</v>
      </c>
      <c r="F18" s="19">
        <v>-198831.56349999999</v>
      </c>
    </row>
    <row r="19" spans="2:6" ht="12" customHeight="1" x14ac:dyDescent="0.2">
      <c r="B19" s="13" t="s">
        <v>13</v>
      </c>
      <c r="C19" s="21" t="s">
        <v>24</v>
      </c>
      <c r="D19" s="15" t="s">
        <v>25</v>
      </c>
      <c r="E19" s="16">
        <f>+E21+E23+E24</f>
        <v>138138.91999999998</v>
      </c>
      <c r="F19" s="16">
        <f>+F21+F23+F24</f>
        <v>136889.29389999999</v>
      </c>
    </row>
    <row r="20" spans="2:6" ht="12" customHeight="1" x14ac:dyDescent="0.2">
      <c r="B20" s="13" t="s">
        <v>26</v>
      </c>
      <c r="C20" s="17" t="s">
        <v>27</v>
      </c>
      <c r="D20" s="18"/>
      <c r="E20" s="19"/>
      <c r="F20" s="19"/>
    </row>
    <row r="21" spans="2:6" ht="12" customHeight="1" x14ac:dyDescent="0.2">
      <c r="B21" s="13" t="s">
        <v>28</v>
      </c>
      <c r="C21" s="17" t="s">
        <v>29</v>
      </c>
      <c r="D21" s="18"/>
      <c r="E21" s="19">
        <v>416731.21999999991</v>
      </c>
      <c r="F21" s="19">
        <v>423216.43</v>
      </c>
    </row>
    <row r="22" spans="2:6" ht="12" customHeight="1" x14ac:dyDescent="0.2">
      <c r="B22" s="13" t="s">
        <v>30</v>
      </c>
      <c r="C22" s="20" t="s">
        <v>31</v>
      </c>
      <c r="D22" s="18"/>
      <c r="E22" s="19"/>
      <c r="F22" s="19"/>
    </row>
    <row r="23" spans="2:6" ht="12" customHeight="1" x14ac:dyDescent="0.2">
      <c r="B23" s="13" t="s">
        <v>32</v>
      </c>
      <c r="C23" s="20" t="s">
        <v>33</v>
      </c>
      <c r="D23" s="18"/>
      <c r="E23" s="19">
        <v>19520.769999999997</v>
      </c>
      <c r="F23" s="19">
        <v>19449.46</v>
      </c>
    </row>
    <row r="24" spans="2:6" ht="12" customHeight="1" x14ac:dyDescent="0.2">
      <c r="B24" s="13" t="s">
        <v>34</v>
      </c>
      <c r="C24" s="20" t="s">
        <v>35</v>
      </c>
      <c r="D24" s="18"/>
      <c r="E24" s="19">
        <v>-298113.06999999995</v>
      </c>
      <c r="F24" s="19">
        <v>-305776.59610000002</v>
      </c>
    </row>
    <row r="25" spans="2:6" ht="12" customHeight="1" x14ac:dyDescent="0.2">
      <c r="B25" s="13" t="s">
        <v>13</v>
      </c>
      <c r="C25" s="14" t="s">
        <v>36</v>
      </c>
      <c r="D25" s="15" t="s">
        <v>37</v>
      </c>
      <c r="E25" s="16">
        <f>+E27+E33+E34</f>
        <v>7207446.8500000006</v>
      </c>
      <c r="F25" s="16">
        <f>+F27+F33+F34</f>
        <v>6830160.8437999999</v>
      </c>
    </row>
    <row r="26" spans="2:6" ht="12" customHeight="1" x14ac:dyDescent="0.2">
      <c r="B26" s="13" t="s">
        <v>13</v>
      </c>
      <c r="C26" s="22" t="s">
        <v>38</v>
      </c>
      <c r="D26" s="23"/>
      <c r="E26" s="24">
        <f>SUM(E27:E37)</f>
        <v>7207446.8500000006</v>
      </c>
      <c r="F26" s="24">
        <f>SUM(F27:F37)</f>
        <v>6830160.8437999999</v>
      </c>
    </row>
    <row r="27" spans="2:6" ht="12" customHeight="1" x14ac:dyDescent="0.2">
      <c r="B27" s="25" t="s">
        <v>39</v>
      </c>
      <c r="C27" s="17" t="s">
        <v>40</v>
      </c>
      <c r="D27" s="18"/>
      <c r="E27" s="19">
        <v>7157446.8500000006</v>
      </c>
      <c r="F27" s="19">
        <v>6774512.7337999996</v>
      </c>
    </row>
    <row r="28" spans="2:6" ht="12" customHeight="1" x14ac:dyDescent="0.2">
      <c r="B28" s="25" t="s">
        <v>41</v>
      </c>
      <c r="C28" s="17" t="s">
        <v>42</v>
      </c>
      <c r="D28" s="18"/>
      <c r="E28" s="19"/>
      <c r="F28" s="19"/>
    </row>
    <row r="29" spans="2:6" ht="12" customHeight="1" x14ac:dyDescent="0.2">
      <c r="B29" s="25" t="s">
        <v>43</v>
      </c>
      <c r="C29" s="17" t="s">
        <v>44</v>
      </c>
      <c r="D29" s="18"/>
      <c r="E29" s="19"/>
      <c r="F29" s="19"/>
    </row>
    <row r="30" spans="2:6" ht="12" customHeight="1" x14ac:dyDescent="0.2">
      <c r="B30" s="25" t="s">
        <v>45</v>
      </c>
      <c r="C30" s="17" t="s">
        <v>46</v>
      </c>
      <c r="D30" s="18"/>
      <c r="E30" s="19"/>
      <c r="F30" s="19"/>
    </row>
    <row r="31" spans="2:6" ht="12" customHeight="1" x14ac:dyDescent="0.2">
      <c r="B31" s="25" t="s">
        <v>47</v>
      </c>
      <c r="C31" s="17" t="s">
        <v>48</v>
      </c>
      <c r="D31" s="18"/>
      <c r="E31" s="19"/>
      <c r="F31" s="19"/>
    </row>
    <row r="32" spans="2:6" ht="12" customHeight="1" x14ac:dyDescent="0.2">
      <c r="B32" s="25" t="s">
        <v>49</v>
      </c>
      <c r="C32" s="20" t="s">
        <v>50</v>
      </c>
      <c r="D32" s="18"/>
      <c r="E32" s="19"/>
      <c r="F32" s="19"/>
    </row>
    <row r="33" spans="2:6" ht="12" customHeight="1" x14ac:dyDescent="0.2">
      <c r="B33" s="13" t="s">
        <v>51</v>
      </c>
      <c r="C33" s="17" t="s">
        <v>52</v>
      </c>
      <c r="D33" s="18"/>
      <c r="E33" s="19">
        <v>50000</v>
      </c>
      <c r="F33" s="19">
        <v>50000</v>
      </c>
    </row>
    <row r="34" spans="2:6" ht="12" customHeight="1" x14ac:dyDescent="0.2">
      <c r="B34" s="13" t="s">
        <v>53</v>
      </c>
      <c r="C34" s="17" t="s">
        <v>54</v>
      </c>
      <c r="D34" s="18"/>
      <c r="E34" s="19">
        <v>0</v>
      </c>
      <c r="F34" s="19">
        <v>5648.11</v>
      </c>
    </row>
    <row r="35" spans="2:6" ht="12" customHeight="1" x14ac:dyDescent="0.2">
      <c r="B35" s="25" t="s">
        <v>55</v>
      </c>
      <c r="C35" s="17" t="s">
        <v>56</v>
      </c>
      <c r="D35" s="18"/>
      <c r="E35" s="19"/>
      <c r="F35" s="19"/>
    </row>
    <row r="36" spans="2:6" ht="12" customHeight="1" x14ac:dyDescent="0.2">
      <c r="B36" s="25" t="s">
        <v>57</v>
      </c>
      <c r="C36" s="17" t="s">
        <v>58</v>
      </c>
      <c r="D36" s="18"/>
      <c r="E36" s="19"/>
      <c r="F36" s="19"/>
    </row>
    <row r="37" spans="2:6" ht="12" customHeight="1" x14ac:dyDescent="0.2">
      <c r="B37" s="25" t="s">
        <v>59</v>
      </c>
      <c r="C37" s="17" t="s">
        <v>60</v>
      </c>
      <c r="D37" s="18"/>
      <c r="E37" s="19"/>
      <c r="F37" s="19"/>
    </row>
    <row r="38" spans="2:6" ht="12" customHeight="1" x14ac:dyDescent="0.2">
      <c r="B38" s="13" t="s">
        <v>13</v>
      </c>
      <c r="C38" s="26" t="s">
        <v>61</v>
      </c>
      <c r="D38" s="23"/>
      <c r="E38" s="24"/>
      <c r="F38" s="24"/>
    </row>
    <row r="39" spans="2:6" ht="12" customHeight="1" x14ac:dyDescent="0.2">
      <c r="B39" s="25" t="s">
        <v>62</v>
      </c>
      <c r="C39" s="20" t="s">
        <v>63</v>
      </c>
      <c r="D39" s="18"/>
      <c r="E39" s="19"/>
      <c r="F39" s="19"/>
    </row>
    <row r="40" spans="2:6" ht="12" customHeight="1" x14ac:dyDescent="0.2">
      <c r="B40" s="13" t="s">
        <v>64</v>
      </c>
      <c r="C40" s="20" t="s">
        <v>65</v>
      </c>
      <c r="D40" s="18"/>
      <c r="E40" s="19"/>
      <c r="F40" s="19"/>
    </row>
    <row r="41" spans="2:6" ht="12" customHeight="1" x14ac:dyDescent="0.2">
      <c r="B41" s="13" t="s">
        <v>66</v>
      </c>
      <c r="C41" s="20" t="s">
        <v>67</v>
      </c>
      <c r="D41" s="18"/>
      <c r="E41" s="19"/>
      <c r="F41" s="19"/>
    </row>
    <row r="42" spans="2:6" ht="12" customHeight="1" x14ac:dyDescent="0.2">
      <c r="B42" s="13" t="s">
        <v>13</v>
      </c>
      <c r="C42" s="14" t="s">
        <v>68</v>
      </c>
      <c r="D42" s="15" t="s">
        <v>69</v>
      </c>
      <c r="E42" s="16">
        <f>+E44</f>
        <v>2642000</v>
      </c>
      <c r="F42" s="16">
        <f>+F44</f>
        <v>2865000</v>
      </c>
    </row>
    <row r="43" spans="2:6" ht="12" customHeight="1" x14ac:dyDescent="0.2">
      <c r="B43" s="13" t="s">
        <v>70</v>
      </c>
      <c r="C43" s="17" t="s">
        <v>71</v>
      </c>
      <c r="D43" s="18"/>
      <c r="E43" s="19"/>
      <c r="F43" s="19"/>
    </row>
    <row r="44" spans="2:6" ht="12" customHeight="1" x14ac:dyDescent="0.2">
      <c r="B44" s="13" t="s">
        <v>72</v>
      </c>
      <c r="C44" s="17" t="s">
        <v>73</v>
      </c>
      <c r="D44" s="18"/>
      <c r="E44" s="19">
        <v>2642000</v>
      </c>
      <c r="F44" s="19">
        <v>2865000</v>
      </c>
    </row>
    <row r="45" spans="2:6" ht="12" customHeight="1" x14ac:dyDescent="0.2">
      <c r="B45" s="13">
        <v>186</v>
      </c>
      <c r="C45" s="17" t="s">
        <v>74</v>
      </c>
      <c r="D45" s="18"/>
      <c r="E45" s="19"/>
      <c r="F45" s="19"/>
    </row>
    <row r="46" spans="2:6" ht="12" customHeight="1" x14ac:dyDescent="0.2">
      <c r="B46" s="13" t="s">
        <v>13</v>
      </c>
      <c r="C46" s="14" t="s">
        <v>75</v>
      </c>
      <c r="D46" s="27"/>
      <c r="E46" s="16">
        <f>+E47+E48</f>
        <v>2065109.1399999992</v>
      </c>
      <c r="F46" s="16">
        <f>+F47+F48</f>
        <v>1921579.0902000002</v>
      </c>
    </row>
    <row r="47" spans="2:6" ht="12" customHeight="1" x14ac:dyDescent="0.2">
      <c r="B47" s="13">
        <v>11</v>
      </c>
      <c r="C47" s="17" t="s">
        <v>76</v>
      </c>
      <c r="D47" s="18" t="s">
        <v>77</v>
      </c>
      <c r="E47" s="19">
        <v>90734.449999995035</v>
      </c>
      <c r="F47" s="19">
        <v>32438.370000000345</v>
      </c>
    </row>
    <row r="48" spans="2:6" ht="12" customHeight="1" x14ac:dyDescent="0.2">
      <c r="B48" s="13" t="s">
        <v>13</v>
      </c>
      <c r="C48" s="22" t="s">
        <v>78</v>
      </c>
      <c r="D48" s="23" t="s">
        <v>79</v>
      </c>
      <c r="E48" s="24">
        <f>+SUM(E49:E55)</f>
        <v>1974374.6900000041</v>
      </c>
      <c r="F48" s="24">
        <f>+SUM(F49:F55)</f>
        <v>1889140.7201999999</v>
      </c>
    </row>
    <row r="49" spans="2:8" ht="12" customHeight="1" x14ac:dyDescent="0.2">
      <c r="B49" s="13">
        <v>12</v>
      </c>
      <c r="C49" s="17" t="s">
        <v>80</v>
      </c>
      <c r="D49" s="28"/>
      <c r="E49" s="29">
        <v>1448997.3300000036</v>
      </c>
      <c r="F49" s="29">
        <v>1412710.6901999998</v>
      </c>
    </row>
    <row r="50" spans="2:8" ht="12" customHeight="1" x14ac:dyDescent="0.2">
      <c r="B50" s="13">
        <v>13</v>
      </c>
      <c r="C50" s="17" t="s">
        <v>81</v>
      </c>
      <c r="D50" s="28"/>
      <c r="E50" s="29"/>
      <c r="F50" s="29"/>
    </row>
    <row r="51" spans="2:8" ht="12" customHeight="1" x14ac:dyDescent="0.2">
      <c r="B51" s="13">
        <v>14</v>
      </c>
      <c r="C51" s="17" t="s">
        <v>82</v>
      </c>
      <c r="D51" s="28"/>
      <c r="E51" s="29">
        <v>431.79999999999927</v>
      </c>
      <c r="F51" s="29">
        <v>431.80000000000018</v>
      </c>
    </row>
    <row r="52" spans="2:8" ht="12" customHeight="1" x14ac:dyDescent="0.2">
      <c r="B52" s="13">
        <v>15</v>
      </c>
      <c r="C52" s="17" t="s">
        <v>83</v>
      </c>
      <c r="D52" s="28"/>
      <c r="E52" s="29">
        <v>133305.19000000012</v>
      </c>
      <c r="F52" s="29">
        <v>124377.48000000005</v>
      </c>
    </row>
    <row r="53" spans="2:8" ht="12" customHeight="1" x14ac:dyDescent="0.2">
      <c r="B53" s="13">
        <v>16</v>
      </c>
      <c r="C53" s="17" t="s">
        <v>84</v>
      </c>
      <c r="D53" s="28"/>
      <c r="E53" s="29">
        <v>5278.0900000000111</v>
      </c>
      <c r="F53" s="29">
        <v>5278.0899999999965</v>
      </c>
    </row>
    <row r="54" spans="2:8" ht="12" customHeight="1" x14ac:dyDescent="0.2">
      <c r="B54" s="13">
        <v>17</v>
      </c>
      <c r="C54" s="17" t="s">
        <v>85</v>
      </c>
      <c r="D54" s="28"/>
      <c r="E54" s="29">
        <v>386362.28000000014</v>
      </c>
      <c r="F54" s="29">
        <v>346342.65999999992</v>
      </c>
    </row>
    <row r="55" spans="2:8" ht="12" customHeight="1" x14ac:dyDescent="0.2">
      <c r="B55" s="25" t="s">
        <v>86</v>
      </c>
      <c r="C55" s="17" t="s">
        <v>87</v>
      </c>
      <c r="D55" s="28"/>
      <c r="E55" s="29">
        <v>0</v>
      </c>
      <c r="F55" s="29">
        <v>0</v>
      </c>
    </row>
    <row r="56" spans="2:8" ht="12" customHeight="1" x14ac:dyDescent="0.2">
      <c r="B56" s="25" t="s">
        <v>88</v>
      </c>
      <c r="C56" s="14" t="s">
        <v>89</v>
      </c>
      <c r="D56" s="15">
        <v>18</v>
      </c>
      <c r="E56" s="16">
        <v>2322969</v>
      </c>
      <c r="F56" s="16">
        <v>2700659.2</v>
      </c>
    </row>
    <row r="57" spans="2:8" ht="12" customHeight="1" x14ac:dyDescent="0.2">
      <c r="B57" s="13" t="s">
        <v>13</v>
      </c>
      <c r="C57" s="14" t="s">
        <v>90</v>
      </c>
      <c r="D57" s="15">
        <v>19</v>
      </c>
      <c r="E57" s="16">
        <f>+E58+E59</f>
        <v>2425405.9999999995</v>
      </c>
      <c r="F57" s="16">
        <f>+F58+F59</f>
        <v>2474085.8859999999</v>
      </c>
    </row>
    <row r="58" spans="2:8" ht="12" customHeight="1" x14ac:dyDescent="0.2">
      <c r="B58" s="13">
        <v>192</v>
      </c>
      <c r="C58" s="17" t="s">
        <v>91</v>
      </c>
      <c r="D58" s="18"/>
      <c r="E58" s="19">
        <v>1997650.7799999996</v>
      </c>
      <c r="F58" s="19">
        <v>2107396.8899999997</v>
      </c>
    </row>
    <row r="59" spans="2:8" ht="12" customHeight="1" x14ac:dyDescent="0.2">
      <c r="B59" s="25" t="s">
        <v>92</v>
      </c>
      <c r="C59" s="17" t="s">
        <v>93</v>
      </c>
      <c r="D59" s="18"/>
      <c r="E59" s="19">
        <v>427755.22</v>
      </c>
      <c r="F59" s="19">
        <v>366688.99600000004</v>
      </c>
    </row>
    <row r="60" spans="2:8" ht="12" customHeight="1" x14ac:dyDescent="0.2">
      <c r="B60" s="13"/>
      <c r="C60" s="14" t="s">
        <v>94</v>
      </c>
      <c r="D60" s="15"/>
      <c r="E60" s="16">
        <v>82225.790000000008</v>
      </c>
      <c r="F60" s="16">
        <v>87646.58</v>
      </c>
    </row>
    <row r="61" spans="2:8" ht="12" customHeight="1" x14ac:dyDescent="0.2">
      <c r="B61" s="13"/>
      <c r="C61" s="14" t="s">
        <v>95</v>
      </c>
      <c r="D61" s="15"/>
      <c r="E61" s="16">
        <f>+E14+E19+E25+E42+E46+E56+E57+E60</f>
        <v>16916384.639999997</v>
      </c>
      <c r="F61" s="16">
        <f>+F14+F19+F25+F42+F46+F56+F57+F60</f>
        <v>17084383.680399999</v>
      </c>
      <c r="H61" s="30"/>
    </row>
    <row r="62" spans="2:8" ht="12" customHeight="1" x14ac:dyDescent="0.2">
      <c r="B62" s="31" t="s">
        <v>96</v>
      </c>
      <c r="C62" s="31"/>
      <c r="D62" s="31"/>
      <c r="E62" s="31"/>
      <c r="F62" s="31"/>
      <c r="H62" s="30"/>
    </row>
    <row r="63" spans="2:8" ht="12" customHeight="1" x14ac:dyDescent="0.2">
      <c r="B63" s="9" t="s">
        <v>7</v>
      </c>
      <c r="C63" s="9" t="s">
        <v>8</v>
      </c>
      <c r="D63" s="9" t="s">
        <v>9</v>
      </c>
      <c r="E63" s="9" t="s">
        <v>10</v>
      </c>
      <c r="F63" s="9"/>
      <c r="H63" s="30"/>
    </row>
    <row r="64" spans="2:8" ht="12" customHeight="1" x14ac:dyDescent="0.2">
      <c r="B64" s="9"/>
      <c r="C64" s="9"/>
      <c r="D64" s="9"/>
      <c r="E64" s="10" t="s">
        <v>11</v>
      </c>
      <c r="F64" s="11" t="s">
        <v>12</v>
      </c>
    </row>
    <row r="65" spans="2:6" ht="12" customHeight="1" x14ac:dyDescent="0.2">
      <c r="B65" s="12">
        <v>1</v>
      </c>
      <c r="C65" s="12">
        <v>2</v>
      </c>
      <c r="D65" s="12">
        <v>3</v>
      </c>
      <c r="E65" s="12">
        <v>4</v>
      </c>
      <c r="F65" s="12">
        <v>5</v>
      </c>
    </row>
    <row r="66" spans="2:6" ht="12" customHeight="1" x14ac:dyDescent="0.2">
      <c r="B66" s="12" t="s">
        <v>13</v>
      </c>
      <c r="C66" s="32" t="s">
        <v>97</v>
      </c>
      <c r="D66" s="15" t="s">
        <v>98</v>
      </c>
      <c r="E66" s="33">
        <f>+E67+E68</f>
        <v>8695000</v>
      </c>
      <c r="F66" s="33">
        <f>+F67+F68</f>
        <v>8695000</v>
      </c>
    </row>
    <row r="67" spans="2:6" ht="12" customHeight="1" x14ac:dyDescent="0.2">
      <c r="B67" s="12">
        <v>900</v>
      </c>
      <c r="C67" s="17" t="s">
        <v>99</v>
      </c>
      <c r="D67" s="18"/>
      <c r="E67" s="19">
        <v>8695000</v>
      </c>
      <c r="F67" s="19">
        <v>8695000</v>
      </c>
    </row>
    <row r="68" spans="2:6" ht="12" customHeight="1" x14ac:dyDescent="0.2">
      <c r="B68" s="12">
        <v>901</v>
      </c>
      <c r="C68" s="17" t="s">
        <v>100</v>
      </c>
      <c r="D68" s="18"/>
      <c r="E68" s="19"/>
      <c r="F68" s="19"/>
    </row>
    <row r="69" spans="2:6" ht="12" customHeight="1" x14ac:dyDescent="0.2">
      <c r="B69" s="12" t="s">
        <v>13</v>
      </c>
      <c r="C69" s="32" t="s">
        <v>101</v>
      </c>
      <c r="D69" s="15" t="s">
        <v>98</v>
      </c>
      <c r="E69" s="33">
        <f>+E78+E70+E71</f>
        <v>-4802316.059999913</v>
      </c>
      <c r="F69" s="33">
        <f>+F78+F70+F71</f>
        <v>-4261051.6099999994</v>
      </c>
    </row>
    <row r="70" spans="2:6" ht="12" customHeight="1" x14ac:dyDescent="0.2">
      <c r="B70" s="12">
        <v>910</v>
      </c>
      <c r="C70" s="17" t="s">
        <v>102</v>
      </c>
      <c r="D70" s="18"/>
      <c r="E70" s="19">
        <v>0</v>
      </c>
      <c r="F70" s="19">
        <v>0</v>
      </c>
    </row>
    <row r="71" spans="2:6" ht="12" customHeight="1" x14ac:dyDescent="0.2">
      <c r="B71" s="12">
        <v>911</v>
      </c>
      <c r="C71" s="17" t="s">
        <v>103</v>
      </c>
      <c r="D71" s="18"/>
      <c r="E71" s="19"/>
      <c r="F71" s="19"/>
    </row>
    <row r="72" spans="2:6" ht="12" customHeight="1" x14ac:dyDescent="0.2">
      <c r="B72" s="12" t="s">
        <v>13</v>
      </c>
      <c r="C72" s="17" t="s">
        <v>104</v>
      </c>
      <c r="D72" s="18"/>
      <c r="E72" s="19"/>
      <c r="F72" s="19"/>
    </row>
    <row r="73" spans="2:6" ht="12" customHeight="1" x14ac:dyDescent="0.2">
      <c r="B73" s="12" t="s">
        <v>13</v>
      </c>
      <c r="C73" s="17" t="s">
        <v>105</v>
      </c>
      <c r="D73" s="18"/>
      <c r="E73" s="19"/>
      <c r="F73" s="19"/>
    </row>
    <row r="74" spans="2:6" ht="12" customHeight="1" x14ac:dyDescent="0.2">
      <c r="B74" s="12" t="s">
        <v>13</v>
      </c>
      <c r="C74" s="17" t="s">
        <v>106</v>
      </c>
      <c r="D74" s="18"/>
      <c r="E74" s="19"/>
      <c r="F74" s="19"/>
    </row>
    <row r="75" spans="2:6" ht="12" customHeight="1" x14ac:dyDescent="0.2">
      <c r="B75" s="12" t="s">
        <v>13</v>
      </c>
      <c r="C75" s="17" t="s">
        <v>107</v>
      </c>
      <c r="D75" s="18"/>
      <c r="E75" s="19"/>
      <c r="F75" s="19"/>
    </row>
    <row r="76" spans="2:6" ht="12" customHeight="1" x14ac:dyDescent="0.2">
      <c r="B76" s="12">
        <v>919</v>
      </c>
      <c r="C76" s="17" t="s">
        <v>108</v>
      </c>
      <c r="D76" s="18"/>
      <c r="E76" s="19"/>
      <c r="F76" s="19"/>
    </row>
    <row r="77" spans="2:6" ht="12" customHeight="1" x14ac:dyDescent="0.2">
      <c r="B77" s="12" t="s">
        <v>109</v>
      </c>
      <c r="C77" s="17" t="s">
        <v>110</v>
      </c>
      <c r="D77" s="18"/>
      <c r="E77" s="29"/>
      <c r="F77" s="29"/>
    </row>
    <row r="78" spans="2:6" ht="12" customHeight="1" x14ac:dyDescent="0.2">
      <c r="B78" s="12" t="s">
        <v>13</v>
      </c>
      <c r="C78" s="22" t="s">
        <v>111</v>
      </c>
      <c r="D78" s="23"/>
      <c r="E78" s="24">
        <f>+E79+E80</f>
        <v>-4802316.059999913</v>
      </c>
      <c r="F78" s="29">
        <f>+F79+F80</f>
        <v>-4261051.6099999994</v>
      </c>
    </row>
    <row r="79" spans="2:6" ht="12" customHeight="1" x14ac:dyDescent="0.2">
      <c r="B79" s="12" t="s">
        <v>112</v>
      </c>
      <c r="C79" s="17" t="s">
        <v>113</v>
      </c>
      <c r="D79" s="18"/>
      <c r="E79" s="29">
        <v>-4261051.6100000003</v>
      </c>
      <c r="F79" s="29">
        <v>-3593818.76</v>
      </c>
    </row>
    <row r="80" spans="2:6" ht="12" customHeight="1" x14ac:dyDescent="0.2">
      <c r="B80" s="12" t="s">
        <v>114</v>
      </c>
      <c r="C80" s="17" t="s">
        <v>115</v>
      </c>
      <c r="D80" s="28"/>
      <c r="E80" s="29">
        <v>-541264.44999991299</v>
      </c>
      <c r="F80" s="29">
        <v>-667232.85</v>
      </c>
    </row>
    <row r="81" spans="2:6" ht="12" customHeight="1" x14ac:dyDescent="0.2">
      <c r="B81" s="12" t="s">
        <v>13</v>
      </c>
      <c r="C81" s="32" t="s">
        <v>116</v>
      </c>
      <c r="D81" s="15"/>
      <c r="E81" s="33">
        <f>+E82+E94</f>
        <v>10936542.42</v>
      </c>
      <c r="F81" s="33">
        <f>+F82+F94</f>
        <v>10726094.520000001</v>
      </c>
    </row>
    <row r="82" spans="2:6" ht="12" customHeight="1" x14ac:dyDescent="0.2">
      <c r="B82" s="12" t="s">
        <v>13</v>
      </c>
      <c r="C82" s="17" t="s">
        <v>117</v>
      </c>
      <c r="D82" s="18" t="s">
        <v>118</v>
      </c>
      <c r="E82" s="19">
        <f>+SUM(E83:E88)</f>
        <v>10931586.9</v>
      </c>
      <c r="F82" s="19">
        <f>+SUM(F83:F88)</f>
        <v>10721684.560000001</v>
      </c>
    </row>
    <row r="83" spans="2:6" ht="12" customHeight="1" x14ac:dyDescent="0.2">
      <c r="B83" s="12">
        <v>980</v>
      </c>
      <c r="C83" s="17" t="s">
        <v>119</v>
      </c>
      <c r="D83" s="18"/>
      <c r="E83" s="19">
        <v>6370802.29</v>
      </c>
      <c r="F83" s="19">
        <v>6295224.5999999996</v>
      </c>
    </row>
    <row r="84" spans="2:6" ht="12" customHeight="1" x14ac:dyDescent="0.2">
      <c r="B84" s="12">
        <v>982</v>
      </c>
      <c r="C84" s="17" t="s">
        <v>120</v>
      </c>
      <c r="D84" s="18"/>
      <c r="E84" s="19">
        <v>1596803.59</v>
      </c>
      <c r="F84" s="19">
        <v>2034989.84</v>
      </c>
    </row>
    <row r="85" spans="2:6" ht="12" customHeight="1" x14ac:dyDescent="0.2">
      <c r="B85" s="12">
        <v>983</v>
      </c>
      <c r="C85" s="17" t="s">
        <v>121</v>
      </c>
      <c r="D85" s="18"/>
      <c r="E85" s="19">
        <v>2697144.87</v>
      </c>
      <c r="F85" s="19">
        <v>2147723.2400000002</v>
      </c>
    </row>
    <row r="86" spans="2:6" ht="12" customHeight="1" x14ac:dyDescent="0.2">
      <c r="B86" s="12">
        <v>984</v>
      </c>
      <c r="C86" s="17" t="s">
        <v>122</v>
      </c>
      <c r="D86" s="18"/>
      <c r="E86" s="19">
        <v>266836.15000000002</v>
      </c>
      <c r="F86" s="19">
        <v>243746.88</v>
      </c>
    </row>
    <row r="87" spans="2:6" ht="12" customHeight="1" x14ac:dyDescent="0.2">
      <c r="B87" s="12">
        <v>985</v>
      </c>
      <c r="C87" s="17" t="s">
        <v>123</v>
      </c>
      <c r="D87" s="18"/>
      <c r="E87" s="19"/>
      <c r="F87" s="19"/>
    </row>
    <row r="88" spans="2:6" ht="12" customHeight="1" x14ac:dyDescent="0.2">
      <c r="B88" s="34" t="s">
        <v>124</v>
      </c>
      <c r="C88" s="17" t="s">
        <v>125</v>
      </c>
      <c r="D88" s="18"/>
      <c r="E88" s="19"/>
      <c r="F88" s="19"/>
    </row>
    <row r="89" spans="2:6" ht="12" customHeight="1" x14ac:dyDescent="0.2">
      <c r="B89" s="12" t="s">
        <v>13</v>
      </c>
      <c r="C89" s="17" t="s">
        <v>126</v>
      </c>
      <c r="D89" s="18"/>
      <c r="E89" s="35"/>
      <c r="F89" s="35"/>
    </row>
    <row r="90" spans="2:6" ht="12" customHeight="1" x14ac:dyDescent="0.2">
      <c r="B90" s="12">
        <v>970</v>
      </c>
      <c r="C90" s="17" t="s">
        <v>127</v>
      </c>
      <c r="D90" s="18"/>
      <c r="E90" s="19"/>
      <c r="F90" s="19"/>
    </row>
    <row r="91" spans="2:6" ht="12" customHeight="1" x14ac:dyDescent="0.2">
      <c r="B91" s="12">
        <v>971</v>
      </c>
      <c r="C91" s="20" t="s">
        <v>128</v>
      </c>
      <c r="D91" s="18"/>
      <c r="E91" s="19"/>
      <c r="F91" s="19"/>
    </row>
    <row r="92" spans="2:6" ht="12" customHeight="1" x14ac:dyDescent="0.2">
      <c r="B92" s="12">
        <v>972.97299999999996</v>
      </c>
      <c r="C92" s="20" t="s">
        <v>129</v>
      </c>
      <c r="D92" s="18"/>
      <c r="E92" s="19"/>
      <c r="F92" s="19"/>
    </row>
    <row r="93" spans="2:6" ht="12" customHeight="1" x14ac:dyDescent="0.2">
      <c r="B93" s="12">
        <v>974</v>
      </c>
      <c r="C93" s="17" t="s">
        <v>130</v>
      </c>
      <c r="D93" s="18"/>
      <c r="E93" s="19"/>
      <c r="F93" s="19"/>
    </row>
    <row r="94" spans="2:6" ht="12" customHeight="1" x14ac:dyDescent="0.2">
      <c r="B94" s="12" t="s">
        <v>13</v>
      </c>
      <c r="C94" s="17" t="s">
        <v>131</v>
      </c>
      <c r="D94" s="18"/>
      <c r="E94" s="29">
        <f>+E96+E95</f>
        <v>4955.5200000000004</v>
      </c>
      <c r="F94" s="29">
        <f>+F96+F95</f>
        <v>4409.96</v>
      </c>
    </row>
    <row r="95" spans="2:6" ht="12" customHeight="1" x14ac:dyDescent="0.2">
      <c r="B95" s="12">
        <v>960</v>
      </c>
      <c r="C95" s="17" t="s">
        <v>132</v>
      </c>
      <c r="D95" s="36" t="s">
        <v>133</v>
      </c>
      <c r="E95" s="29">
        <v>4955.5200000000004</v>
      </c>
      <c r="F95" s="29">
        <v>4409.96</v>
      </c>
    </row>
    <row r="96" spans="2:6" s="41" customFormat="1" ht="12" customHeight="1" x14ac:dyDescent="0.2">
      <c r="B96" s="37">
        <v>961962963967</v>
      </c>
      <c r="C96" s="38" t="s">
        <v>134</v>
      </c>
      <c r="D96" s="39"/>
      <c r="E96" s="40"/>
      <c r="F96" s="40"/>
    </row>
    <row r="97" spans="2:6" ht="12" customHeight="1" x14ac:dyDescent="0.2">
      <c r="B97" s="12" t="s">
        <v>13</v>
      </c>
      <c r="C97" s="32" t="s">
        <v>135</v>
      </c>
      <c r="D97" s="15">
        <v>22</v>
      </c>
      <c r="E97" s="33">
        <f>+SUM(E98:E104)</f>
        <v>1585398.850000001</v>
      </c>
      <c r="F97" s="33">
        <f>+SUM(F98:F104)</f>
        <v>1572343.2062999776</v>
      </c>
    </row>
    <row r="98" spans="2:6" ht="12" customHeight="1" x14ac:dyDescent="0.2">
      <c r="B98" s="12">
        <v>22</v>
      </c>
      <c r="C98" s="42" t="s">
        <v>136</v>
      </c>
      <c r="D98" s="28"/>
      <c r="E98" s="29">
        <v>72303.710000000094</v>
      </c>
      <c r="F98" s="29">
        <v>72997.649999999805</v>
      </c>
    </row>
    <row r="99" spans="2:6" ht="12" customHeight="1" x14ac:dyDescent="0.2">
      <c r="B99" s="12">
        <v>23</v>
      </c>
      <c r="C99" s="42" t="s">
        <v>137</v>
      </c>
      <c r="D99" s="28"/>
      <c r="E99" s="29">
        <v>620798.27</v>
      </c>
      <c r="F99" s="29">
        <v>886130.79</v>
      </c>
    </row>
    <row r="100" spans="2:6" ht="12" customHeight="1" x14ac:dyDescent="0.2">
      <c r="B100" s="12">
        <v>24</v>
      </c>
      <c r="C100" s="42" t="s">
        <v>138</v>
      </c>
      <c r="D100" s="28"/>
      <c r="E100" s="29">
        <v>2182.8000000000002</v>
      </c>
      <c r="F100" s="29">
        <v>2026.2</v>
      </c>
    </row>
    <row r="101" spans="2:6" ht="12" customHeight="1" x14ac:dyDescent="0.2">
      <c r="B101" s="12">
        <v>25</v>
      </c>
      <c r="C101" s="42" t="s">
        <v>139</v>
      </c>
      <c r="D101" s="28"/>
      <c r="E101" s="43">
        <f>180474.74-114852.29</f>
        <v>65622.45</v>
      </c>
      <c r="F101" s="29">
        <v>53473.879599981898</v>
      </c>
    </row>
    <row r="102" spans="2:6" ht="12" customHeight="1" x14ac:dyDescent="0.2">
      <c r="B102" s="12">
        <v>26</v>
      </c>
      <c r="C102" s="42" t="s">
        <v>140</v>
      </c>
      <c r="D102" s="28"/>
      <c r="E102" s="29">
        <v>700019.63</v>
      </c>
      <c r="F102" s="29">
        <v>500000</v>
      </c>
    </row>
    <row r="103" spans="2:6" ht="12" customHeight="1" x14ac:dyDescent="0.2">
      <c r="B103" s="12">
        <v>21</v>
      </c>
      <c r="C103" s="42" t="s">
        <v>141</v>
      </c>
      <c r="D103" s="28"/>
      <c r="E103" s="29"/>
      <c r="F103" s="29">
        <v>0</v>
      </c>
    </row>
    <row r="104" spans="2:6" ht="12" customHeight="1" x14ac:dyDescent="0.2">
      <c r="B104" s="12" t="s">
        <v>142</v>
      </c>
      <c r="C104" s="42" t="s">
        <v>143</v>
      </c>
      <c r="D104" s="28"/>
      <c r="E104" s="29">
        <v>124471.99000000099</v>
      </c>
      <c r="F104" s="29">
        <f>57809.2366999959-94.55</f>
        <v>57714.686699995895</v>
      </c>
    </row>
    <row r="105" spans="2:6" ht="12" customHeight="1" x14ac:dyDescent="0.2">
      <c r="B105" s="12" t="s">
        <v>13</v>
      </c>
      <c r="C105" s="32" t="s">
        <v>144</v>
      </c>
      <c r="D105" s="15">
        <v>23</v>
      </c>
      <c r="E105" s="33">
        <f>+E108</f>
        <v>0</v>
      </c>
      <c r="F105" s="33">
        <f>+F108</f>
        <v>2111.29</v>
      </c>
    </row>
    <row r="106" spans="2:6" ht="12" customHeight="1" x14ac:dyDescent="0.2">
      <c r="B106" s="12">
        <v>950.95100000000002</v>
      </c>
      <c r="C106" s="17" t="s">
        <v>145</v>
      </c>
      <c r="D106" s="18"/>
      <c r="E106" s="19"/>
      <c r="F106" s="19"/>
    </row>
    <row r="107" spans="2:6" ht="12" customHeight="1" x14ac:dyDescent="0.2">
      <c r="B107" s="12">
        <v>954</v>
      </c>
      <c r="C107" s="17" t="s">
        <v>146</v>
      </c>
      <c r="D107" s="18"/>
      <c r="E107" s="19"/>
      <c r="F107" s="19"/>
    </row>
    <row r="108" spans="2:6" ht="12" customHeight="1" x14ac:dyDescent="0.2">
      <c r="B108" s="12" t="s">
        <v>147</v>
      </c>
      <c r="C108" s="17" t="s">
        <v>148</v>
      </c>
      <c r="D108" s="18"/>
      <c r="E108" s="19"/>
      <c r="F108" s="19">
        <v>2111.29</v>
      </c>
    </row>
    <row r="109" spans="2:6" ht="12" customHeight="1" x14ac:dyDescent="0.2">
      <c r="B109" s="12">
        <v>957</v>
      </c>
      <c r="C109" s="17" t="s">
        <v>149</v>
      </c>
      <c r="D109" s="18"/>
      <c r="E109" s="19"/>
      <c r="F109" s="19"/>
    </row>
    <row r="110" spans="2:6" s="41" customFormat="1" ht="12" customHeight="1" x14ac:dyDescent="0.2">
      <c r="B110" s="44">
        <v>969</v>
      </c>
      <c r="C110" s="45" t="s">
        <v>150</v>
      </c>
      <c r="D110" s="46">
        <v>24</v>
      </c>
      <c r="E110" s="47">
        <f>149445.12+237462.03+114852.29</f>
        <v>501759.44</v>
      </c>
      <c r="F110" s="47">
        <f>120606.625+229279.65</f>
        <v>349886.27500000002</v>
      </c>
    </row>
    <row r="111" spans="2:6" ht="12" customHeight="1" x14ac:dyDescent="0.2">
      <c r="B111" s="12" t="s">
        <v>13</v>
      </c>
      <c r="C111" s="32" t="s">
        <v>151</v>
      </c>
      <c r="D111" s="15"/>
      <c r="E111" s="33">
        <f>+E66+E69+E81+E97+E105+E110</f>
        <v>16916384.650000088</v>
      </c>
      <c r="F111" s="33">
        <f>+F66+F69+F81+F97+F105+F110</f>
        <v>17084383.681299977</v>
      </c>
    </row>
    <row r="112" spans="2:6" ht="11.25" customHeight="1" x14ac:dyDescent="0.2"/>
    <row r="113" spans="1:6" x14ac:dyDescent="0.2">
      <c r="B113" s="51" t="s">
        <v>152</v>
      </c>
      <c r="C113" s="52"/>
      <c r="D113" s="53"/>
      <c r="E113" s="53"/>
      <c r="F113" s="54"/>
    </row>
    <row r="114" spans="1:6" ht="12.75" customHeight="1" x14ac:dyDescent="0.2">
      <c r="B114" s="55"/>
      <c r="C114" s="55"/>
      <c r="D114" s="56"/>
      <c r="F114" s="49"/>
    </row>
    <row r="115" spans="1:6" x14ac:dyDescent="0.2">
      <c r="B115" s="57" t="s">
        <v>153</v>
      </c>
      <c r="C115" s="52"/>
      <c r="D115" s="53"/>
      <c r="E115" s="53" t="s">
        <v>154</v>
      </c>
      <c r="F115" s="54"/>
    </row>
    <row r="116" spans="1:6" ht="21.75" customHeight="1" x14ac:dyDescent="0.2">
      <c r="A116" s="58"/>
      <c r="B116" s="49" t="s">
        <v>155</v>
      </c>
      <c r="C116" s="50"/>
      <c r="E116" s="49" t="s">
        <v>155</v>
      </c>
    </row>
    <row r="117" spans="1:6" x14ac:dyDescent="0.2">
      <c r="B117" s="55"/>
      <c r="C117" s="52"/>
      <c r="D117" s="53"/>
      <c r="E117" s="53"/>
      <c r="F117" s="54"/>
    </row>
    <row r="118" spans="1:6" x14ac:dyDescent="0.2">
      <c r="B118" s="59"/>
      <c r="C118" s="60"/>
      <c r="D118" s="59"/>
      <c r="E118" s="61"/>
      <c r="F118" s="62"/>
    </row>
  </sheetData>
  <mergeCells count="16">
    <mergeCell ref="B63:B64"/>
    <mergeCell ref="C63:C64"/>
    <mergeCell ref="D63:D64"/>
    <mergeCell ref="E63:F63"/>
    <mergeCell ref="B10:F10"/>
    <mergeCell ref="B11:B12"/>
    <mergeCell ref="C11:C12"/>
    <mergeCell ref="D11:D12"/>
    <mergeCell ref="E11:F11"/>
    <mergeCell ref="B62:F62"/>
    <mergeCell ref="B1:C1"/>
    <mergeCell ref="B2:C2"/>
    <mergeCell ref="B3:C3"/>
    <mergeCell ref="B4:C4"/>
    <mergeCell ref="B8:F8"/>
    <mergeCell ref="B9:F9"/>
  </mergeCells>
  <pageMargins left="0.7" right="0.7" top="0.75" bottom="0.75" header="0.3" footer="0.3"/>
  <pageSetup paperSize="9" scale="5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128"/>
  <sheetViews>
    <sheetView topLeftCell="A106" zoomScaleNormal="100" workbookViewId="0">
      <selection activeCell="B114" sqref="B114"/>
    </sheetView>
  </sheetViews>
  <sheetFormatPr defaultRowHeight="12.75" x14ac:dyDescent="0.2"/>
  <cols>
    <col min="1" max="1" width="22.28515625" style="41" customWidth="1"/>
    <col min="2" max="2" width="15.28515625" style="41" customWidth="1"/>
    <col min="3" max="3" width="64" style="41" customWidth="1"/>
    <col min="4" max="4" width="9.85546875" style="56" customWidth="1"/>
    <col min="5" max="6" width="14.28515625" style="49" customWidth="1"/>
    <col min="7" max="7" width="9.140625" style="66"/>
    <col min="8" max="8" width="11.85546875" style="49" bestFit="1" customWidth="1"/>
    <col min="9" max="16384" width="9.140625" style="41"/>
  </cols>
  <sheetData>
    <row r="1" spans="2:7" x14ac:dyDescent="0.2">
      <c r="B1" s="63" t="s">
        <v>0</v>
      </c>
      <c r="C1" s="63"/>
      <c r="D1" s="64"/>
      <c r="E1" s="65"/>
      <c r="F1" s="65"/>
    </row>
    <row r="2" spans="2:7" x14ac:dyDescent="0.2">
      <c r="B2" s="63" t="s">
        <v>1</v>
      </c>
      <c r="C2" s="63"/>
      <c r="D2" s="64"/>
      <c r="E2" s="65"/>
      <c r="F2" s="65"/>
    </row>
    <row r="3" spans="2:7" x14ac:dyDescent="0.2">
      <c r="B3" s="63" t="s">
        <v>2</v>
      </c>
      <c r="C3" s="63"/>
      <c r="D3" s="64"/>
      <c r="E3" s="65"/>
      <c r="F3" s="65"/>
    </row>
    <row r="4" spans="2:7" x14ac:dyDescent="0.2">
      <c r="B4" s="63" t="s">
        <v>3</v>
      </c>
      <c r="C4" s="63"/>
      <c r="D4" s="64"/>
      <c r="E4" s="65"/>
      <c r="F4" s="65"/>
    </row>
    <row r="5" spans="2:7" x14ac:dyDescent="0.2">
      <c r="B5" s="67"/>
      <c r="C5" s="67"/>
      <c r="D5" s="64"/>
      <c r="E5" s="65"/>
      <c r="F5" s="65"/>
    </row>
    <row r="6" spans="2:7" x14ac:dyDescent="0.2">
      <c r="B6" s="67"/>
      <c r="C6" s="67"/>
      <c r="D6" s="64"/>
      <c r="E6" s="65"/>
      <c r="F6" s="65"/>
    </row>
    <row r="7" spans="2:7" x14ac:dyDescent="0.2">
      <c r="B7" s="67"/>
      <c r="C7" s="67"/>
      <c r="D7" s="64"/>
      <c r="E7" s="65"/>
      <c r="F7" s="65"/>
    </row>
    <row r="8" spans="2:7" x14ac:dyDescent="0.2">
      <c r="B8" s="68" t="s">
        <v>156</v>
      </c>
      <c r="C8" s="68"/>
      <c r="D8" s="68"/>
      <c r="E8" s="68"/>
      <c r="F8" s="68"/>
    </row>
    <row r="9" spans="2:7" x14ac:dyDescent="0.2">
      <c r="B9" s="69" t="s">
        <v>157</v>
      </c>
      <c r="C9" s="69"/>
      <c r="D9" s="69"/>
      <c r="E9" s="69"/>
      <c r="F9" s="69"/>
    </row>
    <row r="10" spans="2:7" x14ac:dyDescent="0.2">
      <c r="B10" s="70" t="s">
        <v>7</v>
      </c>
      <c r="C10" s="70"/>
      <c r="D10" s="71" t="s">
        <v>158</v>
      </c>
      <c r="E10" s="72" t="s">
        <v>159</v>
      </c>
      <c r="F10" s="72"/>
    </row>
    <row r="11" spans="2:7" ht="25.5" x14ac:dyDescent="0.2">
      <c r="B11" s="70"/>
      <c r="C11" s="70"/>
      <c r="D11" s="71"/>
      <c r="E11" s="73" t="s">
        <v>11</v>
      </c>
      <c r="F11" s="73" t="s">
        <v>12</v>
      </c>
    </row>
    <row r="12" spans="2:7" ht="12" customHeight="1" x14ac:dyDescent="0.2">
      <c r="B12" s="74">
        <v>1</v>
      </c>
      <c r="C12" s="74">
        <v>2</v>
      </c>
      <c r="D12" s="75">
        <v>3</v>
      </c>
      <c r="E12" s="75">
        <v>4</v>
      </c>
      <c r="F12" s="76">
        <v>5</v>
      </c>
    </row>
    <row r="13" spans="2:7" ht="12" customHeight="1" x14ac:dyDescent="0.2">
      <c r="B13" s="75"/>
      <c r="C13" s="77" t="s">
        <v>160</v>
      </c>
      <c r="D13" s="78"/>
      <c r="E13" s="79">
        <f>+E14+E23</f>
        <v>8578930.3400001023</v>
      </c>
      <c r="F13" s="79">
        <f>+F14+F23</f>
        <v>8601800.3400001004</v>
      </c>
    </row>
    <row r="14" spans="2:7" ht="12" customHeight="1" x14ac:dyDescent="0.2">
      <c r="B14" s="75"/>
      <c r="C14" s="77" t="s">
        <v>161</v>
      </c>
      <c r="D14" s="78" t="s">
        <v>162</v>
      </c>
      <c r="E14" s="79">
        <f>+E15+E16+E17+E18+E19+E20+E21+E22</f>
        <v>8225514.3800001014</v>
      </c>
      <c r="F14" s="79">
        <f>+F15+F16+F17+F18+F19+F20+F21+F22</f>
        <v>8216417.7800000999</v>
      </c>
    </row>
    <row r="15" spans="2:7" ht="12" customHeight="1" x14ac:dyDescent="0.2">
      <c r="B15" s="75">
        <v>750</v>
      </c>
      <c r="C15" s="80" t="s">
        <v>163</v>
      </c>
      <c r="D15" s="81"/>
      <c r="E15" s="82">
        <v>10489185.250000101</v>
      </c>
      <c r="F15" s="82">
        <v>10460446.730000099</v>
      </c>
      <c r="G15" s="83"/>
    </row>
    <row r="16" spans="2:7" ht="12" customHeight="1" x14ac:dyDescent="0.2">
      <c r="B16" s="75">
        <v>752</v>
      </c>
      <c r="C16" s="80" t="s">
        <v>164</v>
      </c>
      <c r="D16" s="81"/>
      <c r="E16" s="82"/>
      <c r="F16" s="82"/>
      <c r="G16" s="83"/>
    </row>
    <row r="17" spans="2:7" ht="12" customHeight="1" x14ac:dyDescent="0.2">
      <c r="B17" s="75">
        <v>753</v>
      </c>
      <c r="C17" s="80" t="s">
        <v>165</v>
      </c>
      <c r="D17" s="81"/>
      <c r="E17" s="82"/>
      <c r="F17" s="82"/>
      <c r="G17" s="83"/>
    </row>
    <row r="18" spans="2:7" ht="12" customHeight="1" x14ac:dyDescent="0.2">
      <c r="B18" s="75">
        <v>754</v>
      </c>
      <c r="C18" s="80" t="s">
        <v>166</v>
      </c>
      <c r="D18" s="81"/>
      <c r="E18" s="82"/>
      <c r="F18" s="82"/>
      <c r="G18" s="83"/>
    </row>
    <row r="19" spans="2:7" ht="12" customHeight="1" x14ac:dyDescent="0.2">
      <c r="B19" s="75">
        <v>755</v>
      </c>
      <c r="C19" s="80" t="s">
        <v>167</v>
      </c>
      <c r="D19" s="81"/>
      <c r="E19" s="82">
        <v>-1958232.51</v>
      </c>
      <c r="F19" s="82">
        <v>-2144089.77</v>
      </c>
      <c r="G19" s="83"/>
    </row>
    <row r="20" spans="2:7" ht="12" customHeight="1" x14ac:dyDescent="0.2">
      <c r="B20" s="75">
        <v>756</v>
      </c>
      <c r="C20" s="80" t="s">
        <v>168</v>
      </c>
      <c r="D20" s="81"/>
      <c r="E20" s="82">
        <v>-75577.69</v>
      </c>
      <c r="F20" s="82">
        <v>-705410.8</v>
      </c>
      <c r="G20" s="83"/>
    </row>
    <row r="21" spans="2:7" ht="12" customHeight="1" x14ac:dyDescent="0.2">
      <c r="B21" s="75">
        <v>757</v>
      </c>
      <c r="C21" s="80" t="s">
        <v>169</v>
      </c>
      <c r="D21" s="81"/>
      <c r="E21" s="82"/>
      <c r="F21" s="82"/>
      <c r="G21" s="83"/>
    </row>
    <row r="22" spans="2:7" ht="12" customHeight="1" x14ac:dyDescent="0.2">
      <c r="B22" s="75">
        <v>758</v>
      </c>
      <c r="C22" s="80" t="s">
        <v>170</v>
      </c>
      <c r="D22" s="81"/>
      <c r="E22" s="82">
        <v>-229860.67</v>
      </c>
      <c r="F22" s="82">
        <v>605471.62</v>
      </c>
      <c r="G22" s="83"/>
    </row>
    <row r="23" spans="2:7" ht="12" customHeight="1" x14ac:dyDescent="0.2">
      <c r="B23" s="75"/>
      <c r="C23" s="77" t="s">
        <v>171</v>
      </c>
      <c r="D23" s="78" t="s">
        <v>172</v>
      </c>
      <c r="E23" s="79">
        <f>+E24+E27</f>
        <v>353415.96</v>
      </c>
      <c r="F23" s="79">
        <f>+F24+F27</f>
        <v>385382.56</v>
      </c>
    </row>
    <row r="24" spans="2:7" ht="12" customHeight="1" x14ac:dyDescent="0.2">
      <c r="B24" s="75">
        <v>760</v>
      </c>
      <c r="C24" s="80" t="s">
        <v>173</v>
      </c>
      <c r="D24" s="81"/>
      <c r="E24" s="82">
        <v>225920</v>
      </c>
      <c r="F24" s="82">
        <v>224685</v>
      </c>
      <c r="G24" s="83"/>
    </row>
    <row r="25" spans="2:7" ht="12" customHeight="1" x14ac:dyDescent="0.2">
      <c r="B25" s="75">
        <v>764</v>
      </c>
      <c r="C25" s="80" t="s">
        <v>174</v>
      </c>
      <c r="D25" s="81"/>
      <c r="E25" s="82"/>
      <c r="F25" s="82"/>
    </row>
    <row r="26" spans="2:7" ht="12" customHeight="1" x14ac:dyDescent="0.2">
      <c r="B26" s="75">
        <v>768</v>
      </c>
      <c r="C26" s="80" t="s">
        <v>175</v>
      </c>
      <c r="D26" s="81"/>
      <c r="E26" s="82"/>
      <c r="F26" s="82"/>
    </row>
    <row r="27" spans="2:7" ht="12" customHeight="1" x14ac:dyDescent="0.2">
      <c r="B27" s="75">
        <v>769</v>
      </c>
      <c r="C27" s="80" t="s">
        <v>176</v>
      </c>
      <c r="D27" s="81"/>
      <c r="E27" s="82">
        <v>127495.96</v>
      </c>
      <c r="F27" s="82">
        <v>160697.56</v>
      </c>
    </row>
    <row r="28" spans="2:7" ht="12" customHeight="1" x14ac:dyDescent="0.2">
      <c r="B28" s="75"/>
      <c r="C28" s="77" t="s">
        <v>177</v>
      </c>
      <c r="D28" s="78"/>
      <c r="E28" s="79">
        <f>+E29+E40+E46</f>
        <v>5375055.8939378057</v>
      </c>
      <c r="F28" s="79">
        <f>+F29+F40+F46</f>
        <v>5585846.6706406139</v>
      </c>
    </row>
    <row r="29" spans="2:7" ht="12" customHeight="1" x14ac:dyDescent="0.2">
      <c r="B29" s="75"/>
      <c r="C29" s="77" t="s">
        <v>178</v>
      </c>
      <c r="D29" s="78" t="s">
        <v>179</v>
      </c>
      <c r="E29" s="79">
        <f>+SUM(E30:E39)</f>
        <v>4007923.5039378051</v>
      </c>
      <c r="F29" s="79">
        <f>+SUM(F30:F39)</f>
        <v>4566989.9730406143</v>
      </c>
    </row>
    <row r="30" spans="2:7" ht="12" customHeight="1" x14ac:dyDescent="0.2">
      <c r="B30" s="75">
        <v>400</v>
      </c>
      <c r="C30" s="80" t="s">
        <v>180</v>
      </c>
      <c r="D30" s="84"/>
      <c r="E30" s="85">
        <v>4245087.7200000007</v>
      </c>
      <c r="F30" s="85">
        <v>4061629.7000000007</v>
      </c>
      <c r="G30" s="83"/>
    </row>
    <row r="31" spans="2:7" ht="12" customHeight="1" x14ac:dyDescent="0.2">
      <c r="B31" s="75"/>
      <c r="C31" s="80" t="s">
        <v>181</v>
      </c>
      <c r="D31" s="84"/>
      <c r="E31" s="85">
        <v>258480.76</v>
      </c>
      <c r="F31" s="85">
        <v>242951.25304061454</v>
      </c>
    </row>
    <row r="32" spans="2:7" ht="12" customHeight="1" x14ac:dyDescent="0.2">
      <c r="B32" s="75">
        <v>402</v>
      </c>
      <c r="C32" s="80" t="s">
        <v>182</v>
      </c>
      <c r="D32" s="84"/>
      <c r="E32" s="85">
        <v>-149529.76</v>
      </c>
      <c r="F32" s="85">
        <v>-83800.159999999989</v>
      </c>
      <c r="G32" s="83"/>
    </row>
    <row r="33" spans="2:7" ht="12" customHeight="1" x14ac:dyDescent="0.2">
      <c r="B33" s="75">
        <v>403</v>
      </c>
      <c r="C33" s="80" t="s">
        <v>183</v>
      </c>
      <c r="D33" s="84"/>
      <c r="E33" s="85">
        <v>156.6</v>
      </c>
      <c r="F33" s="85">
        <v>5216.07</v>
      </c>
      <c r="G33" s="83"/>
    </row>
    <row r="34" spans="2:7" ht="12" customHeight="1" x14ac:dyDescent="0.2">
      <c r="B34" s="75">
        <v>404</v>
      </c>
      <c r="C34" s="80" t="s">
        <v>184</v>
      </c>
      <c r="D34" s="84"/>
      <c r="E34" s="85">
        <v>-628425.99</v>
      </c>
      <c r="F34" s="85">
        <v>-530360.32999999996</v>
      </c>
      <c r="G34" s="83"/>
    </row>
    <row r="35" spans="2:7" ht="12" customHeight="1" x14ac:dyDescent="0.2">
      <c r="B35" s="75">
        <v>405</v>
      </c>
      <c r="C35" s="80" t="s">
        <v>185</v>
      </c>
      <c r="D35" s="84"/>
      <c r="E35" s="85">
        <v>-438077.35</v>
      </c>
      <c r="F35" s="85">
        <v>571878.17999999993</v>
      </c>
      <c r="G35" s="83"/>
    </row>
    <row r="36" spans="2:7" ht="12" customHeight="1" x14ac:dyDescent="0.2">
      <c r="B36" s="75">
        <v>406</v>
      </c>
      <c r="C36" s="80" t="s">
        <v>186</v>
      </c>
      <c r="D36" s="84"/>
      <c r="E36" s="85">
        <v>179738.63</v>
      </c>
      <c r="F36" s="85">
        <v>-405426.24</v>
      </c>
      <c r="G36" s="83"/>
    </row>
    <row r="37" spans="2:7" ht="12" customHeight="1" x14ac:dyDescent="0.2">
      <c r="B37" s="75">
        <v>407</v>
      </c>
      <c r="C37" s="80" t="s">
        <v>187</v>
      </c>
      <c r="D37" s="84"/>
      <c r="E37" s="85">
        <v>549421.63</v>
      </c>
      <c r="F37" s="85">
        <v>629812.55000000005</v>
      </c>
      <c r="G37" s="83"/>
    </row>
    <row r="38" spans="2:7" ht="12" customHeight="1" x14ac:dyDescent="0.2">
      <c r="B38" s="75">
        <v>408</v>
      </c>
      <c r="C38" s="80" t="s">
        <v>188</v>
      </c>
      <c r="D38" s="84"/>
      <c r="E38" s="85">
        <v>-32018</v>
      </c>
      <c r="F38" s="85">
        <v>-18677</v>
      </c>
      <c r="G38" s="83"/>
    </row>
    <row r="39" spans="2:7" ht="12" customHeight="1" x14ac:dyDescent="0.2">
      <c r="B39" s="75">
        <v>409</v>
      </c>
      <c r="C39" s="80" t="s">
        <v>189</v>
      </c>
      <c r="D39" s="81"/>
      <c r="E39" s="85">
        <v>23089.263937805517</v>
      </c>
      <c r="F39" s="85">
        <v>93765.950000000012</v>
      </c>
      <c r="G39" s="83"/>
    </row>
    <row r="40" spans="2:7" ht="12" customHeight="1" x14ac:dyDescent="0.2">
      <c r="B40" s="75"/>
      <c r="C40" s="77" t="s">
        <v>190</v>
      </c>
      <c r="D40" s="78"/>
      <c r="E40" s="79">
        <f>+SUM(E41:E45)</f>
        <v>0</v>
      </c>
      <c r="F40" s="79">
        <f>+SUM(F41:F45)</f>
        <v>0</v>
      </c>
    </row>
    <row r="41" spans="2:7" ht="12" customHeight="1" x14ac:dyDescent="0.2">
      <c r="B41" s="75" t="s">
        <v>191</v>
      </c>
      <c r="C41" s="80" t="s">
        <v>192</v>
      </c>
      <c r="D41" s="81"/>
      <c r="E41" s="82"/>
      <c r="F41" s="82"/>
    </row>
    <row r="42" spans="2:7" ht="12" customHeight="1" x14ac:dyDescent="0.2">
      <c r="B42" s="75" t="s">
        <v>193</v>
      </c>
      <c r="C42" s="80" t="s">
        <v>194</v>
      </c>
      <c r="D42" s="81"/>
      <c r="E42" s="82"/>
      <c r="F42" s="82"/>
    </row>
    <row r="43" spans="2:7" ht="12" customHeight="1" x14ac:dyDescent="0.2">
      <c r="B43" s="75">
        <v>415</v>
      </c>
      <c r="C43" s="80" t="s">
        <v>195</v>
      </c>
      <c r="D43" s="81"/>
      <c r="E43" s="82"/>
      <c r="F43" s="82"/>
    </row>
    <row r="44" spans="2:7" ht="12" customHeight="1" x14ac:dyDescent="0.2">
      <c r="B44" s="75">
        <v>416.41699999999997</v>
      </c>
      <c r="C44" s="80" t="s">
        <v>196</v>
      </c>
      <c r="D44" s="81"/>
      <c r="E44" s="82"/>
      <c r="F44" s="82"/>
    </row>
    <row r="45" spans="2:7" ht="12" customHeight="1" x14ac:dyDescent="0.2">
      <c r="B45" s="75">
        <v>418.41899999999998</v>
      </c>
      <c r="C45" s="80" t="s">
        <v>197</v>
      </c>
      <c r="D45" s="81"/>
      <c r="E45" s="82"/>
      <c r="F45" s="82"/>
    </row>
    <row r="46" spans="2:7" ht="12" customHeight="1" x14ac:dyDescent="0.2">
      <c r="B46" s="75"/>
      <c r="C46" s="77" t="s">
        <v>198</v>
      </c>
      <c r="D46" s="78" t="s">
        <v>199</v>
      </c>
      <c r="E46" s="79">
        <f>+SUM(E47:E55)</f>
        <v>1367132.3900000001</v>
      </c>
      <c r="F46" s="79">
        <f>+SUM(F47:F55)</f>
        <v>1018856.6975999998</v>
      </c>
    </row>
    <row r="47" spans="2:7" ht="12" customHeight="1" x14ac:dyDescent="0.2">
      <c r="B47" s="75">
        <v>420</v>
      </c>
      <c r="C47" s="80" t="s">
        <v>200</v>
      </c>
      <c r="D47" s="81"/>
      <c r="E47" s="85">
        <v>138426.1</v>
      </c>
      <c r="F47" s="85">
        <v>144386.1</v>
      </c>
      <c r="G47" s="83"/>
    </row>
    <row r="48" spans="2:7" ht="12" customHeight="1" x14ac:dyDescent="0.2">
      <c r="B48" s="75">
        <v>421</v>
      </c>
      <c r="C48" s="80" t="s">
        <v>201</v>
      </c>
      <c r="D48" s="84"/>
      <c r="E48" s="85"/>
      <c r="F48" s="85"/>
      <c r="G48" s="83"/>
    </row>
    <row r="49" spans="2:7" ht="12" customHeight="1" x14ac:dyDescent="0.2">
      <c r="B49" s="75">
        <v>422</v>
      </c>
      <c r="C49" s="80" t="s">
        <v>202</v>
      </c>
      <c r="D49" s="84"/>
      <c r="E49" s="85">
        <v>244241.03999999998</v>
      </c>
      <c r="F49" s="85">
        <v>194769.59999999998</v>
      </c>
      <c r="G49" s="83"/>
    </row>
    <row r="50" spans="2:7" ht="12" customHeight="1" x14ac:dyDescent="0.2">
      <c r="B50" s="75">
        <v>423</v>
      </c>
      <c r="C50" s="80" t="s">
        <v>203</v>
      </c>
      <c r="D50" s="84"/>
      <c r="E50" s="85">
        <v>103558.44</v>
      </c>
      <c r="F50" s="85">
        <v>97225.56</v>
      </c>
      <c r="G50" s="83"/>
    </row>
    <row r="51" spans="2:7" ht="12" customHeight="1" x14ac:dyDescent="0.2">
      <c r="B51" s="75">
        <v>424</v>
      </c>
      <c r="C51" s="80" t="s">
        <v>204</v>
      </c>
      <c r="D51" s="84"/>
      <c r="E51" s="85">
        <v>185441.73000000004</v>
      </c>
      <c r="F51" s="85">
        <v>85152.829999999987</v>
      </c>
      <c r="G51" s="83"/>
    </row>
    <row r="52" spans="2:7" ht="12" customHeight="1" x14ac:dyDescent="0.2">
      <c r="B52" s="75">
        <v>425.42899999999997</v>
      </c>
      <c r="C52" s="80" t="s">
        <v>205</v>
      </c>
      <c r="D52" s="84"/>
      <c r="E52" s="85">
        <v>597674.1399999999</v>
      </c>
      <c r="F52" s="85">
        <v>480058.84759999998</v>
      </c>
      <c r="G52" s="83"/>
    </row>
    <row r="53" spans="2:7" ht="12" customHeight="1" x14ac:dyDescent="0.2">
      <c r="B53" s="75">
        <v>460</v>
      </c>
      <c r="C53" s="80" t="s">
        <v>206</v>
      </c>
      <c r="D53" s="81"/>
      <c r="E53" s="85">
        <v>545.57000000000005</v>
      </c>
      <c r="F53" s="85">
        <v>4409.95</v>
      </c>
      <c r="G53" s="83"/>
    </row>
    <row r="54" spans="2:7" ht="12" customHeight="1" x14ac:dyDescent="0.2">
      <c r="B54" s="75">
        <v>463</v>
      </c>
      <c r="C54" s="80" t="s">
        <v>207</v>
      </c>
      <c r="D54" s="81"/>
      <c r="E54" s="85"/>
      <c r="F54" s="85"/>
      <c r="G54" s="83"/>
    </row>
    <row r="55" spans="2:7" ht="12" customHeight="1" x14ac:dyDescent="0.2">
      <c r="B55" s="75">
        <v>462.46899999999999</v>
      </c>
      <c r="C55" s="80" t="s">
        <v>208</v>
      </c>
      <c r="D55" s="81"/>
      <c r="E55" s="85">
        <v>97245.37000000001</v>
      </c>
      <c r="F55" s="85">
        <v>12853.809999999998</v>
      </c>
      <c r="G55" s="83"/>
    </row>
    <row r="56" spans="2:7" ht="12" customHeight="1" x14ac:dyDescent="0.2">
      <c r="B56" s="75"/>
      <c r="C56" s="77" t="s">
        <v>209</v>
      </c>
      <c r="D56" s="78"/>
      <c r="E56" s="79">
        <f>+E13-E28</f>
        <v>3203874.4460622966</v>
      </c>
      <c r="F56" s="79">
        <f>+F13-F28</f>
        <v>3015953.6693594866</v>
      </c>
    </row>
    <row r="57" spans="2:7" ht="12" customHeight="1" x14ac:dyDescent="0.2">
      <c r="B57" s="75"/>
      <c r="C57" s="77" t="s">
        <v>210</v>
      </c>
      <c r="D57" s="78" t="s">
        <v>211</v>
      </c>
      <c r="E57" s="79">
        <f>+E58+E59+E60+E61+E65+E70+E77-E78</f>
        <v>3997125.0632389435</v>
      </c>
      <c r="F57" s="79">
        <f>+F58+F59+F60+F61+F65+F70+F77-F78</f>
        <v>4051772.5900000008</v>
      </c>
    </row>
    <row r="58" spans="2:7" ht="12" customHeight="1" x14ac:dyDescent="0.2">
      <c r="B58" s="75"/>
      <c r="C58" s="77" t="s">
        <v>212</v>
      </c>
      <c r="D58" s="78"/>
      <c r="E58" s="79">
        <v>3411958.44</v>
      </c>
      <c r="F58" s="79">
        <v>3501822.69</v>
      </c>
    </row>
    <row r="59" spans="2:7" ht="12" customHeight="1" x14ac:dyDescent="0.2">
      <c r="B59" s="75"/>
      <c r="C59" s="77" t="s">
        <v>213</v>
      </c>
      <c r="D59" s="78"/>
      <c r="E59" s="79">
        <v>109746.106776962</v>
      </c>
      <c r="F59" s="79">
        <v>1376.2</v>
      </c>
    </row>
    <row r="60" spans="2:7" ht="12" customHeight="1" x14ac:dyDescent="0.2">
      <c r="B60" s="75"/>
      <c r="C60" s="77" t="s">
        <v>214</v>
      </c>
      <c r="D60" s="78"/>
      <c r="E60" s="79">
        <v>84506.383904857503</v>
      </c>
      <c r="F60" s="79">
        <v>95356.72</v>
      </c>
    </row>
    <row r="61" spans="2:7" ht="12" customHeight="1" x14ac:dyDescent="0.2">
      <c r="B61" s="86"/>
      <c r="C61" s="77" t="s">
        <v>215</v>
      </c>
      <c r="D61" s="78"/>
      <c r="E61" s="79">
        <f>+E62+E63+E64</f>
        <v>604333.19804789021</v>
      </c>
      <c r="F61" s="79">
        <f>+F62+F63+F64</f>
        <v>530463</v>
      </c>
    </row>
    <row r="62" spans="2:7" ht="12" customHeight="1" x14ac:dyDescent="0.2">
      <c r="B62" s="75"/>
      <c r="C62" s="80" t="s">
        <v>216</v>
      </c>
      <c r="D62" s="81"/>
      <c r="E62" s="82">
        <f>356465.08104789-0.29</f>
        <v>356464.79104789003</v>
      </c>
      <c r="F62" s="82">
        <v>299838.27</v>
      </c>
    </row>
    <row r="63" spans="2:7" ht="12" customHeight="1" x14ac:dyDescent="0.2">
      <c r="B63" s="75"/>
      <c r="C63" s="80" t="s">
        <v>217</v>
      </c>
      <c r="D63" s="81"/>
      <c r="E63" s="82">
        <v>225870.99000000022</v>
      </c>
      <c r="F63" s="82">
        <v>218606.81</v>
      </c>
    </row>
    <row r="64" spans="2:7" ht="12" customHeight="1" x14ac:dyDescent="0.2">
      <c r="B64" s="75"/>
      <c r="C64" s="80" t="s">
        <v>218</v>
      </c>
      <c r="D64" s="81"/>
      <c r="E64" s="82">
        <v>21997.416999999994</v>
      </c>
      <c r="F64" s="82">
        <v>12017.92</v>
      </c>
    </row>
    <row r="65" spans="2:7" ht="12" customHeight="1" x14ac:dyDescent="0.2">
      <c r="B65" s="86"/>
      <c r="C65" s="77" t="s">
        <v>219</v>
      </c>
      <c r="D65" s="78"/>
      <c r="E65" s="79">
        <f>SUM(E66:E69)</f>
        <v>15533.987833786956</v>
      </c>
      <c r="F65" s="79">
        <f>SUM(F66:F69)</f>
        <v>48935.94</v>
      </c>
    </row>
    <row r="66" spans="2:7" ht="12" customHeight="1" x14ac:dyDescent="0.2">
      <c r="B66" s="75"/>
      <c r="C66" s="87" t="s">
        <v>220</v>
      </c>
      <c r="D66" s="88"/>
      <c r="E66" s="82">
        <v>274.53238764044937</v>
      </c>
      <c r="F66" s="82">
        <v>7216.35</v>
      </c>
    </row>
    <row r="67" spans="2:7" ht="12" customHeight="1" x14ac:dyDescent="0.2">
      <c r="B67" s="75"/>
      <c r="C67" s="80" t="s">
        <v>221</v>
      </c>
      <c r="D67" s="81"/>
      <c r="E67" s="82">
        <v>2488.0140000000001</v>
      </c>
      <c r="F67" s="82">
        <v>22536.09</v>
      </c>
    </row>
    <row r="68" spans="2:7" ht="12" customHeight="1" x14ac:dyDescent="0.2">
      <c r="B68" s="75"/>
      <c r="C68" s="80" t="s">
        <v>222</v>
      </c>
      <c r="D68" s="81"/>
      <c r="E68" s="82">
        <v>6563.7980767739828</v>
      </c>
      <c r="F68" s="82">
        <v>10604.23</v>
      </c>
    </row>
    <row r="69" spans="2:7" ht="12" customHeight="1" x14ac:dyDescent="0.2">
      <c r="B69" s="75"/>
      <c r="C69" s="80" t="s">
        <v>223</v>
      </c>
      <c r="D69" s="81"/>
      <c r="E69" s="82">
        <v>6207.643369372523</v>
      </c>
      <c r="F69" s="82">
        <v>8579.27</v>
      </c>
    </row>
    <row r="70" spans="2:7" ht="12" customHeight="1" x14ac:dyDescent="0.2">
      <c r="B70" s="86"/>
      <c r="C70" s="77" t="s">
        <v>224</v>
      </c>
      <c r="D70" s="78"/>
      <c r="E70" s="79">
        <f>SUM(E71:E76)</f>
        <v>268722.07667544758</v>
      </c>
      <c r="F70" s="79">
        <f>+F71+F72+F73+F74+F75+F76</f>
        <v>290032.77</v>
      </c>
    </row>
    <row r="71" spans="2:7" ht="12" customHeight="1" x14ac:dyDescent="0.2">
      <c r="B71" s="75"/>
      <c r="C71" s="80" t="s">
        <v>225</v>
      </c>
      <c r="D71" s="81"/>
      <c r="E71" s="82">
        <v>108855.61042051915</v>
      </c>
      <c r="F71" s="82">
        <v>117907.9</v>
      </c>
      <c r="G71" s="89"/>
    </row>
    <row r="72" spans="2:7" ht="12" customHeight="1" x14ac:dyDescent="0.2">
      <c r="B72" s="75"/>
      <c r="C72" s="80" t="s">
        <v>226</v>
      </c>
      <c r="D72" s="81"/>
      <c r="E72" s="82">
        <v>45173.328084622975</v>
      </c>
      <c r="F72" s="82">
        <v>46902.04</v>
      </c>
      <c r="G72" s="89"/>
    </row>
    <row r="73" spans="2:7" ht="12" customHeight="1" x14ac:dyDescent="0.2">
      <c r="B73" s="75"/>
      <c r="C73" s="80" t="s">
        <v>227</v>
      </c>
      <c r="D73" s="81"/>
      <c r="E73" s="82">
        <v>36620.069999999985</v>
      </c>
      <c r="F73" s="82">
        <v>37829.83</v>
      </c>
      <c r="G73" s="89"/>
    </row>
    <row r="74" spans="2:7" ht="12" customHeight="1" x14ac:dyDescent="0.2">
      <c r="B74" s="75"/>
      <c r="C74" s="80" t="s">
        <v>228</v>
      </c>
      <c r="D74" s="81"/>
      <c r="E74" s="82">
        <v>908.75817030547864</v>
      </c>
      <c r="F74" s="82">
        <v>3206.75</v>
      </c>
      <c r="G74" s="89"/>
    </row>
    <row r="75" spans="2:7" ht="12" customHeight="1" x14ac:dyDescent="0.2">
      <c r="B75" s="75"/>
      <c r="C75" s="80" t="s">
        <v>229</v>
      </c>
      <c r="D75" s="81"/>
      <c r="E75" s="82"/>
      <c r="F75" s="82"/>
      <c r="G75" s="89"/>
    </row>
    <row r="76" spans="2:7" ht="12" customHeight="1" x14ac:dyDescent="0.2">
      <c r="B76" s="75"/>
      <c r="C76" s="80" t="s">
        <v>230</v>
      </c>
      <c r="D76" s="81"/>
      <c r="E76" s="82">
        <v>77164.31</v>
      </c>
      <c r="F76" s="82">
        <v>84186.25</v>
      </c>
      <c r="G76" s="89"/>
    </row>
    <row r="77" spans="2:7" ht="12" customHeight="1" x14ac:dyDescent="0.2">
      <c r="B77" s="75"/>
      <c r="C77" s="77" t="s">
        <v>231</v>
      </c>
      <c r="D77" s="78"/>
      <c r="E77" s="79">
        <v>35788.550000000003</v>
      </c>
      <c r="F77" s="79">
        <v>69697.23</v>
      </c>
    </row>
    <row r="78" spans="2:7" ht="12" customHeight="1" x14ac:dyDescent="0.2">
      <c r="B78" s="75">
        <v>706</v>
      </c>
      <c r="C78" s="77" t="s">
        <v>232</v>
      </c>
      <c r="D78" s="78"/>
      <c r="E78" s="79">
        <v>533463.68000000005</v>
      </c>
      <c r="F78" s="79">
        <v>485911.96</v>
      </c>
    </row>
    <row r="79" spans="2:7" ht="12" customHeight="1" x14ac:dyDescent="0.2">
      <c r="B79" s="75"/>
      <c r="C79" s="77" t="s">
        <v>233</v>
      </c>
      <c r="D79" s="78"/>
      <c r="E79" s="79">
        <f>+E56-E57</f>
        <v>-793250.61717664683</v>
      </c>
      <c r="F79" s="79">
        <f>+F56-F57</f>
        <v>-1035818.9206405142</v>
      </c>
    </row>
    <row r="80" spans="2:7" ht="12" customHeight="1" x14ac:dyDescent="0.2">
      <c r="B80" s="75"/>
      <c r="C80" s="77" t="s">
        <v>234</v>
      </c>
      <c r="D80" s="78" t="s">
        <v>235</v>
      </c>
      <c r="E80" s="79">
        <f>+E95+E112</f>
        <v>257406.96</v>
      </c>
      <c r="F80" s="79">
        <f>+F95+F112</f>
        <v>388843.92000000004</v>
      </c>
    </row>
    <row r="81" spans="2:7" ht="12" customHeight="1" x14ac:dyDescent="0.2">
      <c r="B81" s="75"/>
      <c r="C81" s="77" t="s">
        <v>236</v>
      </c>
      <c r="D81" s="78"/>
      <c r="E81" s="79">
        <f>+E82+E87</f>
        <v>284127.94</v>
      </c>
      <c r="F81" s="79">
        <f>+F82+F87</f>
        <v>153113.14000000001</v>
      </c>
    </row>
    <row r="82" spans="2:7" ht="12" customHeight="1" x14ac:dyDescent="0.2">
      <c r="B82" s="75">
        <v>770</v>
      </c>
      <c r="C82" s="80" t="s">
        <v>237</v>
      </c>
      <c r="D82" s="81"/>
      <c r="E82" s="82">
        <v>284127.94</v>
      </c>
      <c r="F82" s="82">
        <v>153113.14000000001</v>
      </c>
      <c r="G82" s="83"/>
    </row>
    <row r="83" spans="2:7" ht="12" customHeight="1" x14ac:dyDescent="0.2">
      <c r="B83" s="75">
        <v>771</v>
      </c>
      <c r="C83" s="80" t="s">
        <v>238</v>
      </c>
      <c r="D83" s="81"/>
      <c r="E83" s="82"/>
      <c r="F83" s="82"/>
    </row>
    <row r="84" spans="2:7" ht="12" customHeight="1" x14ac:dyDescent="0.2">
      <c r="B84" s="75">
        <v>772</v>
      </c>
      <c r="C84" s="80" t="s">
        <v>239</v>
      </c>
      <c r="D84" s="81"/>
      <c r="E84" s="82"/>
      <c r="F84" s="82"/>
    </row>
    <row r="85" spans="2:7" ht="12" customHeight="1" x14ac:dyDescent="0.2">
      <c r="B85" s="75">
        <v>774</v>
      </c>
      <c r="C85" s="80" t="s">
        <v>240</v>
      </c>
      <c r="D85" s="81"/>
      <c r="E85" s="82"/>
      <c r="F85" s="82"/>
    </row>
    <row r="86" spans="2:7" ht="12" customHeight="1" x14ac:dyDescent="0.2">
      <c r="B86" s="75">
        <v>775</v>
      </c>
      <c r="C86" s="80" t="s">
        <v>241</v>
      </c>
      <c r="D86" s="81"/>
      <c r="E86" s="82"/>
      <c r="F86" s="82"/>
    </row>
    <row r="87" spans="2:7" ht="12" customHeight="1" x14ac:dyDescent="0.2">
      <c r="B87" s="90" t="s">
        <v>242</v>
      </c>
      <c r="C87" s="80" t="s">
        <v>243</v>
      </c>
      <c r="D87" s="81"/>
      <c r="E87" s="82"/>
      <c r="F87" s="82"/>
      <c r="G87" s="83"/>
    </row>
    <row r="88" spans="2:7" ht="12" customHeight="1" x14ac:dyDescent="0.2">
      <c r="B88" s="75"/>
      <c r="C88" s="77" t="s">
        <v>244</v>
      </c>
      <c r="D88" s="78"/>
      <c r="E88" s="79">
        <f>+E93+E89</f>
        <v>4871.82</v>
      </c>
      <c r="F88" s="79">
        <f>+F93+F89</f>
        <v>3421.77</v>
      </c>
    </row>
    <row r="89" spans="2:7" ht="12" customHeight="1" x14ac:dyDescent="0.2">
      <c r="B89" s="75">
        <v>730</v>
      </c>
      <c r="C89" s="80" t="s">
        <v>245</v>
      </c>
      <c r="D89" s="81"/>
      <c r="E89" s="82"/>
      <c r="F89" s="82">
        <v>66.95</v>
      </c>
    </row>
    <row r="90" spans="2:7" ht="12" customHeight="1" x14ac:dyDescent="0.2">
      <c r="B90" s="75">
        <v>732</v>
      </c>
      <c r="C90" s="80" t="s">
        <v>246</v>
      </c>
      <c r="D90" s="81"/>
      <c r="E90" s="82"/>
      <c r="F90" s="82"/>
    </row>
    <row r="91" spans="2:7" ht="12" customHeight="1" x14ac:dyDescent="0.2">
      <c r="B91" s="75">
        <v>734</v>
      </c>
      <c r="C91" s="80" t="s">
        <v>247</v>
      </c>
      <c r="D91" s="81"/>
      <c r="E91" s="82"/>
      <c r="F91" s="82"/>
    </row>
    <row r="92" spans="2:7" ht="12" customHeight="1" x14ac:dyDescent="0.2">
      <c r="B92" s="75">
        <v>735</v>
      </c>
      <c r="C92" s="80" t="s">
        <v>248</v>
      </c>
      <c r="D92" s="81"/>
      <c r="E92" s="82"/>
      <c r="F92" s="82"/>
    </row>
    <row r="93" spans="2:7" ht="12" customHeight="1" x14ac:dyDescent="0.2">
      <c r="B93" s="90" t="s">
        <v>249</v>
      </c>
      <c r="C93" s="80" t="s">
        <v>250</v>
      </c>
      <c r="D93" s="81"/>
      <c r="E93" s="85">
        <v>4871.82</v>
      </c>
      <c r="F93" s="82">
        <v>3354.82</v>
      </c>
    </row>
    <row r="94" spans="2:7" ht="12" customHeight="1" x14ac:dyDescent="0.2">
      <c r="B94" s="90" t="s">
        <v>251</v>
      </c>
      <c r="C94" s="80" t="s">
        <v>252</v>
      </c>
      <c r="D94" s="81"/>
      <c r="E94" s="82"/>
      <c r="F94" s="82"/>
    </row>
    <row r="95" spans="2:7" ht="12" customHeight="1" x14ac:dyDescent="0.2">
      <c r="B95" s="75"/>
      <c r="C95" s="77" t="s">
        <v>253</v>
      </c>
      <c r="D95" s="78"/>
      <c r="E95" s="79">
        <f>+E81-E88</f>
        <v>279256.12</v>
      </c>
      <c r="F95" s="79">
        <f>+F81-F88</f>
        <v>149691.37000000002</v>
      </c>
    </row>
    <row r="96" spans="2:7" ht="12" customHeight="1" x14ac:dyDescent="0.2">
      <c r="B96" s="75"/>
      <c r="C96" s="77" t="s">
        <v>254</v>
      </c>
      <c r="D96" s="78"/>
      <c r="E96" s="79">
        <f>+E103+E97</f>
        <v>80064.56</v>
      </c>
      <c r="F96" s="79">
        <f>+F103+F97</f>
        <v>259048.19</v>
      </c>
    </row>
    <row r="97" spans="2:6" ht="12" customHeight="1" x14ac:dyDescent="0.2">
      <c r="B97" s="75">
        <v>770</v>
      </c>
      <c r="C97" s="80" t="s">
        <v>255</v>
      </c>
      <c r="D97" s="81"/>
      <c r="E97" s="82">
        <v>51742.14</v>
      </c>
      <c r="F97" s="82">
        <v>184973.39</v>
      </c>
    </row>
    <row r="98" spans="2:6" ht="12" customHeight="1" x14ac:dyDescent="0.2">
      <c r="B98" s="75">
        <v>772</v>
      </c>
      <c r="C98" s="80" t="s">
        <v>256</v>
      </c>
      <c r="D98" s="81"/>
      <c r="E98" s="82"/>
      <c r="F98" s="82"/>
    </row>
    <row r="99" spans="2:6" ht="12" customHeight="1" x14ac:dyDescent="0.2">
      <c r="B99" s="76">
        <v>771774</v>
      </c>
      <c r="C99" s="80" t="s">
        <v>257</v>
      </c>
      <c r="D99" s="81"/>
      <c r="E99" s="82"/>
      <c r="F99" s="82"/>
    </row>
    <row r="100" spans="2:6" ht="12" customHeight="1" x14ac:dyDescent="0.2">
      <c r="B100" s="75">
        <v>773</v>
      </c>
      <c r="C100" s="80" t="s">
        <v>258</v>
      </c>
      <c r="D100" s="81"/>
      <c r="E100" s="85"/>
      <c r="F100" s="85"/>
    </row>
    <row r="101" spans="2:6" ht="12" customHeight="1" x14ac:dyDescent="0.2">
      <c r="B101" s="90" t="s">
        <v>259</v>
      </c>
      <c r="C101" s="80" t="s">
        <v>260</v>
      </c>
      <c r="D101" s="81"/>
      <c r="E101" s="85"/>
      <c r="F101" s="85"/>
    </row>
    <row r="102" spans="2:6" ht="12" customHeight="1" x14ac:dyDescent="0.2">
      <c r="B102" s="75" t="s">
        <v>261</v>
      </c>
      <c r="C102" s="80" t="s">
        <v>262</v>
      </c>
      <c r="D102" s="84"/>
      <c r="E102" s="85"/>
      <c r="F102" s="85"/>
    </row>
    <row r="103" spans="2:6" ht="12" customHeight="1" x14ac:dyDescent="0.2">
      <c r="B103" s="90" t="s">
        <v>263</v>
      </c>
      <c r="C103" s="80" t="s">
        <v>264</v>
      </c>
      <c r="D103" s="84"/>
      <c r="E103" s="85">
        <v>28322.42</v>
      </c>
      <c r="F103" s="85">
        <v>74074.8</v>
      </c>
    </row>
    <row r="104" spans="2:6" ht="12" customHeight="1" x14ac:dyDescent="0.2">
      <c r="B104" s="75"/>
      <c r="C104" s="77" t="s">
        <v>265</v>
      </c>
      <c r="D104" s="78"/>
      <c r="E104" s="79">
        <f>+E105+E108+E111</f>
        <v>101913.72</v>
      </c>
      <c r="F104" s="79">
        <f>+F105+F108+F111</f>
        <v>19895.64</v>
      </c>
    </row>
    <row r="105" spans="2:6" ht="12" customHeight="1" x14ac:dyDescent="0.2">
      <c r="B105" s="75">
        <v>730</v>
      </c>
      <c r="C105" s="80" t="s">
        <v>266</v>
      </c>
      <c r="D105" s="84"/>
      <c r="E105" s="85"/>
      <c r="F105" s="85"/>
    </row>
    <row r="106" spans="2:6" ht="12" customHeight="1" x14ac:dyDescent="0.2">
      <c r="B106" s="75">
        <v>732</v>
      </c>
      <c r="C106" s="80" t="s">
        <v>267</v>
      </c>
      <c r="D106" s="84"/>
      <c r="E106" s="85"/>
      <c r="F106" s="85"/>
    </row>
    <row r="107" spans="2:6" ht="12" customHeight="1" x14ac:dyDescent="0.2">
      <c r="B107" s="75">
        <v>734</v>
      </c>
      <c r="C107" s="80" t="s">
        <v>268</v>
      </c>
      <c r="D107" s="84"/>
      <c r="E107" s="85"/>
      <c r="F107" s="85"/>
    </row>
    <row r="108" spans="2:6" ht="12" customHeight="1" x14ac:dyDescent="0.2">
      <c r="B108" s="90" t="s">
        <v>269</v>
      </c>
      <c r="C108" s="80" t="s">
        <v>270</v>
      </c>
      <c r="D108" s="84"/>
      <c r="E108" s="85"/>
      <c r="F108" s="85"/>
    </row>
    <row r="109" spans="2:6" ht="12" customHeight="1" x14ac:dyDescent="0.2">
      <c r="B109" s="90" t="s">
        <v>271</v>
      </c>
      <c r="C109" s="80" t="s">
        <v>272</v>
      </c>
      <c r="D109" s="84"/>
      <c r="E109" s="85"/>
      <c r="F109" s="85"/>
    </row>
    <row r="110" spans="2:6" ht="12" customHeight="1" x14ac:dyDescent="0.2">
      <c r="B110" s="76">
        <v>745746747</v>
      </c>
      <c r="C110" s="80" t="s">
        <v>273</v>
      </c>
      <c r="D110" s="81"/>
      <c r="E110" s="82"/>
      <c r="F110" s="82"/>
    </row>
    <row r="111" spans="2:6" ht="12" customHeight="1" x14ac:dyDescent="0.2">
      <c r="B111" s="76">
        <v>748749</v>
      </c>
      <c r="C111" s="80" t="s">
        <v>274</v>
      </c>
      <c r="D111" s="81"/>
      <c r="E111" s="85">
        <v>101913.72</v>
      </c>
      <c r="F111" s="85">
        <v>19895.64</v>
      </c>
    </row>
    <row r="112" spans="2:6" ht="12" customHeight="1" x14ac:dyDescent="0.2">
      <c r="B112" s="75"/>
      <c r="C112" s="77" t="s">
        <v>275</v>
      </c>
      <c r="D112" s="78"/>
      <c r="E112" s="79">
        <f>+E96-E104</f>
        <v>-21849.160000000003</v>
      </c>
      <c r="F112" s="79">
        <f>+F96-F104</f>
        <v>239152.55</v>
      </c>
    </row>
    <row r="113" spans="2:8" ht="12" customHeight="1" x14ac:dyDescent="0.2">
      <c r="B113" s="75"/>
      <c r="C113" s="77" t="s">
        <v>276</v>
      </c>
      <c r="D113" s="78"/>
      <c r="E113" s="79">
        <f>+E79+E80</f>
        <v>-535843.65717664687</v>
      </c>
      <c r="F113" s="79">
        <f>+F79+F80</f>
        <v>-646975.00064051419</v>
      </c>
    </row>
    <row r="114" spans="2:8" ht="12" customHeight="1" x14ac:dyDescent="0.2">
      <c r="B114" s="75"/>
      <c r="C114" s="77" t="s">
        <v>277</v>
      </c>
      <c r="D114" s="78" t="s">
        <v>278</v>
      </c>
      <c r="E114" s="79">
        <f>+E116</f>
        <v>-5420.79</v>
      </c>
      <c r="F114" s="79">
        <f>+F116</f>
        <v>-20257.849999999999</v>
      </c>
    </row>
    <row r="115" spans="2:8" ht="12" customHeight="1" x14ac:dyDescent="0.2">
      <c r="B115" s="75">
        <v>820</v>
      </c>
      <c r="C115" s="80" t="s">
        <v>279</v>
      </c>
      <c r="D115" s="81"/>
      <c r="E115" s="82"/>
      <c r="F115" s="82"/>
    </row>
    <row r="116" spans="2:8" ht="12" customHeight="1" x14ac:dyDescent="0.2">
      <c r="B116" s="75">
        <v>823</v>
      </c>
      <c r="C116" s="80" t="s">
        <v>280</v>
      </c>
      <c r="D116" s="81"/>
      <c r="E116" s="82">
        <v>-5420.79</v>
      </c>
      <c r="F116" s="82">
        <v>-20257.849999999999</v>
      </c>
    </row>
    <row r="117" spans="2:8" ht="12" customHeight="1" x14ac:dyDescent="0.2">
      <c r="B117" s="75"/>
      <c r="C117" s="77" t="s">
        <v>281</v>
      </c>
      <c r="D117" s="78"/>
      <c r="E117" s="79">
        <f>+E113+E114</f>
        <v>-541264.44717664691</v>
      </c>
      <c r="F117" s="79">
        <f>+F113+F114</f>
        <v>-667232.85064051417</v>
      </c>
    </row>
    <row r="118" spans="2:8" ht="12" customHeight="1" x14ac:dyDescent="0.2">
      <c r="B118" s="75"/>
      <c r="C118" s="77" t="s">
        <v>282</v>
      </c>
      <c r="D118" s="78"/>
      <c r="E118" s="79"/>
      <c r="F118" s="79"/>
    </row>
    <row r="119" spans="2:8" ht="12" customHeight="1" x14ac:dyDescent="0.2">
      <c r="B119" s="90" t="s">
        <v>283</v>
      </c>
      <c r="C119" s="80" t="s">
        <v>284</v>
      </c>
      <c r="D119" s="81"/>
      <c r="E119" s="82"/>
      <c r="F119" s="82"/>
    </row>
    <row r="120" spans="2:8" ht="12" customHeight="1" x14ac:dyDescent="0.2">
      <c r="B120" s="75"/>
      <c r="C120" s="77" t="s">
        <v>285</v>
      </c>
      <c r="D120" s="78"/>
      <c r="E120" s="79"/>
      <c r="F120" s="79"/>
    </row>
    <row r="121" spans="2:8" x14ac:dyDescent="0.2">
      <c r="B121" s="91"/>
      <c r="C121" s="92"/>
      <c r="D121" s="93"/>
      <c r="E121" s="94"/>
      <c r="F121" s="94"/>
    </row>
    <row r="122" spans="2:8" s="51" customFormat="1" x14ac:dyDescent="0.2">
      <c r="B122" s="51" t="str">
        <f>+BS!B113</f>
        <v>U Podgorici, 26.02.2017.</v>
      </c>
      <c r="C122" s="52"/>
      <c r="D122" s="53"/>
      <c r="E122" s="53"/>
      <c r="F122" s="54"/>
      <c r="G122" s="95"/>
      <c r="H122" s="96"/>
    </row>
    <row r="123" spans="2:8" ht="12" customHeight="1" x14ac:dyDescent="0.2">
      <c r="B123" s="55"/>
      <c r="C123" s="55"/>
    </row>
    <row r="124" spans="2:8" ht="12" customHeight="1" x14ac:dyDescent="0.2">
      <c r="B124" s="55" t="s">
        <v>153</v>
      </c>
      <c r="C124" s="52"/>
      <c r="D124" s="53"/>
      <c r="E124" s="53" t="s">
        <v>154</v>
      </c>
      <c r="F124" s="54"/>
    </row>
    <row r="125" spans="2:8" ht="20.25" customHeight="1" x14ac:dyDescent="0.2">
      <c r="B125" s="49" t="s">
        <v>155</v>
      </c>
      <c r="C125" s="5"/>
      <c r="D125" s="48"/>
      <c r="E125" s="49" t="s">
        <v>155</v>
      </c>
      <c r="F125" s="50"/>
      <c r="G125" s="97"/>
    </row>
    <row r="126" spans="2:8" x14ac:dyDescent="0.2">
      <c r="B126" s="55"/>
      <c r="C126" s="52"/>
      <c r="D126" s="53"/>
      <c r="E126" s="53"/>
      <c r="F126" s="54"/>
    </row>
    <row r="127" spans="2:8" x14ac:dyDescent="0.2">
      <c r="B127" s="59"/>
      <c r="C127" s="60"/>
      <c r="D127" s="59"/>
      <c r="E127" s="61"/>
      <c r="F127" s="62"/>
    </row>
    <row r="128" spans="2:8" x14ac:dyDescent="0.2">
      <c r="B128" s="48"/>
      <c r="C128" s="5"/>
      <c r="D128" s="48"/>
      <c r="F128" s="50"/>
    </row>
  </sheetData>
  <mergeCells count="10">
    <mergeCell ref="B10:B11"/>
    <mergeCell ref="C10:C11"/>
    <mergeCell ref="D10:D11"/>
    <mergeCell ref="E10:F10"/>
    <mergeCell ref="B1:C1"/>
    <mergeCell ref="B2:C2"/>
    <mergeCell ref="B3:C3"/>
    <mergeCell ref="B4:C4"/>
    <mergeCell ref="B8:F8"/>
    <mergeCell ref="B9:F9"/>
  </mergeCells>
  <pageMargins left="0.15748031496062992" right="0.19685039370078741" top="0.23622047244094491" bottom="0.15748031496062992" header="0.31496062992125984" footer="0.31496062992125984"/>
  <pageSetup paperSize="9" scale="54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K79"/>
  <sheetViews>
    <sheetView topLeftCell="A46" workbookViewId="0">
      <selection activeCell="B114" sqref="B114"/>
    </sheetView>
  </sheetViews>
  <sheetFormatPr defaultRowHeight="12.75" x14ac:dyDescent="0.2"/>
  <cols>
    <col min="1" max="1" width="7.42578125" style="5" customWidth="1"/>
    <col min="2" max="2" width="7.140625" style="5" customWidth="1"/>
    <col min="3" max="3" width="52.140625" style="5" customWidth="1"/>
    <col min="4" max="4" width="9.85546875" style="5" customWidth="1"/>
    <col min="5" max="5" width="16.140625" style="50" customWidth="1"/>
    <col min="6" max="6" width="15.28515625" style="50" customWidth="1"/>
    <col min="7" max="7" width="9.140625" style="5" customWidth="1"/>
    <col min="8" max="8" width="11.28515625" style="5" bestFit="1" customWidth="1"/>
    <col min="9" max="9" width="11.85546875" style="5" bestFit="1" customWidth="1"/>
    <col min="10" max="10" width="9.140625" style="5" customWidth="1"/>
    <col min="11" max="11" width="11.28515625" style="5" bestFit="1" customWidth="1"/>
    <col min="12" max="16384" width="9.140625" style="5"/>
  </cols>
  <sheetData>
    <row r="3" spans="2:6" s="100" customFormat="1" x14ac:dyDescent="0.2">
      <c r="B3" s="1" t="s">
        <v>0</v>
      </c>
      <c r="C3" s="1"/>
      <c r="D3" s="98"/>
      <c r="E3" s="99"/>
      <c r="F3" s="99"/>
    </row>
    <row r="4" spans="2:6" s="100" customFormat="1" x14ac:dyDescent="0.2">
      <c r="B4" s="1" t="s">
        <v>1</v>
      </c>
      <c r="C4" s="1"/>
      <c r="D4" s="98"/>
      <c r="E4" s="99"/>
      <c r="F4" s="99"/>
    </row>
    <row r="5" spans="2:6" s="100" customFormat="1" x14ac:dyDescent="0.2">
      <c r="B5" s="1" t="s">
        <v>2</v>
      </c>
      <c r="C5" s="1"/>
      <c r="D5" s="98"/>
      <c r="E5" s="99"/>
      <c r="F5" s="99"/>
    </row>
    <row r="6" spans="2:6" s="100" customFormat="1" x14ac:dyDescent="0.2">
      <c r="B6" s="1" t="s">
        <v>3</v>
      </c>
      <c r="C6" s="1"/>
      <c r="D6" s="98"/>
      <c r="E6" s="99"/>
      <c r="F6" s="99"/>
    </row>
    <row r="7" spans="2:6" s="100" customFormat="1" x14ac:dyDescent="0.2">
      <c r="B7" s="6"/>
      <c r="C7" s="6"/>
      <c r="D7" s="98"/>
      <c r="E7" s="99"/>
      <c r="F7" s="99"/>
    </row>
    <row r="8" spans="2:6" s="100" customFormat="1" x14ac:dyDescent="0.2">
      <c r="B8" s="6"/>
      <c r="C8" s="6"/>
      <c r="D8" s="98"/>
      <c r="E8" s="99"/>
      <c r="F8" s="99"/>
    </row>
    <row r="9" spans="2:6" s="100" customFormat="1" x14ac:dyDescent="0.2">
      <c r="B9" s="6"/>
      <c r="C9" s="6"/>
      <c r="D9" s="98"/>
      <c r="E9" s="99"/>
      <c r="F9" s="99"/>
    </row>
    <row r="10" spans="2:6" s="100" customFormat="1" x14ac:dyDescent="0.2">
      <c r="B10" s="6"/>
      <c r="C10" s="6"/>
      <c r="D10" s="98"/>
      <c r="E10" s="99"/>
      <c r="F10" s="99"/>
    </row>
    <row r="11" spans="2:6" s="100" customFormat="1" x14ac:dyDescent="0.2">
      <c r="B11" s="6"/>
      <c r="C11" s="6"/>
      <c r="D11" s="98"/>
      <c r="E11" s="99"/>
      <c r="F11" s="99"/>
    </row>
    <row r="12" spans="2:6" s="100" customFormat="1" x14ac:dyDescent="0.2">
      <c r="B12" s="101" t="s">
        <v>286</v>
      </c>
      <c r="C12" s="101"/>
      <c r="D12" s="101"/>
      <c r="E12" s="101"/>
      <c r="F12" s="101"/>
    </row>
    <row r="13" spans="2:6" s="100" customFormat="1" x14ac:dyDescent="0.2">
      <c r="B13" s="102" t="s">
        <v>5</v>
      </c>
      <c r="C13" s="102"/>
      <c r="D13" s="102"/>
      <c r="E13" s="102"/>
      <c r="F13" s="102"/>
    </row>
    <row r="14" spans="2:6" x14ac:dyDescent="0.2">
      <c r="B14" s="103"/>
      <c r="C14" s="103" t="s">
        <v>8</v>
      </c>
      <c r="D14" s="103" t="s">
        <v>158</v>
      </c>
      <c r="E14" s="104" t="s">
        <v>159</v>
      </c>
      <c r="F14" s="104"/>
    </row>
    <row r="15" spans="2:6" x14ac:dyDescent="0.2">
      <c r="B15" s="103"/>
      <c r="C15" s="103"/>
      <c r="D15" s="103"/>
      <c r="E15" s="105" t="s">
        <v>11</v>
      </c>
      <c r="F15" s="105" t="s">
        <v>12</v>
      </c>
    </row>
    <row r="16" spans="2:6" ht="12" customHeight="1" x14ac:dyDescent="0.2">
      <c r="B16" s="106"/>
      <c r="C16" s="106">
        <v>1</v>
      </c>
      <c r="D16" s="106">
        <v>2</v>
      </c>
      <c r="E16" s="106">
        <v>3</v>
      </c>
      <c r="F16" s="106">
        <v>4</v>
      </c>
    </row>
    <row r="17" spans="2:10" ht="12" customHeight="1" x14ac:dyDescent="0.2">
      <c r="B17" s="107" t="s">
        <v>287</v>
      </c>
      <c r="C17" s="108" t="s">
        <v>288</v>
      </c>
      <c r="D17" s="109"/>
      <c r="E17" s="110"/>
      <c r="F17" s="110"/>
    </row>
    <row r="18" spans="2:10" ht="12" customHeight="1" x14ac:dyDescent="0.2">
      <c r="B18" s="111">
        <v>1</v>
      </c>
      <c r="C18" s="112" t="s">
        <v>289</v>
      </c>
      <c r="D18" s="113"/>
      <c r="E18" s="114">
        <f>SUM(E19:E22)</f>
        <v>10976151.719999999</v>
      </c>
      <c r="F18" s="114">
        <v>10687641</v>
      </c>
      <c r="I18" s="30"/>
    </row>
    <row r="19" spans="2:10" ht="12" customHeight="1" x14ac:dyDescent="0.2">
      <c r="B19" s="115"/>
      <c r="C19" s="116" t="s">
        <v>290</v>
      </c>
      <c r="D19" s="117"/>
      <c r="E19" s="118">
        <v>10874611.43</v>
      </c>
      <c r="F19" s="118">
        <v>10669498</v>
      </c>
      <c r="I19" s="30"/>
    </row>
    <row r="20" spans="2:10" ht="12" customHeight="1" x14ac:dyDescent="0.2">
      <c r="B20" s="115"/>
      <c r="C20" s="119" t="s">
        <v>291</v>
      </c>
      <c r="D20" s="117"/>
      <c r="E20" s="118">
        <v>59622.09</v>
      </c>
      <c r="F20" s="118"/>
      <c r="I20" s="30"/>
      <c r="J20" s="50"/>
    </row>
    <row r="21" spans="2:10" ht="12" customHeight="1" x14ac:dyDescent="0.2">
      <c r="B21" s="115"/>
      <c r="C21" s="119" t="s">
        <v>292</v>
      </c>
      <c r="D21" s="117"/>
      <c r="E21" s="118"/>
      <c r="F21" s="118"/>
      <c r="I21" s="30"/>
    </row>
    <row r="22" spans="2:10" ht="12" customHeight="1" x14ac:dyDescent="0.2">
      <c r="B22" s="115"/>
      <c r="C22" s="119" t="s">
        <v>293</v>
      </c>
      <c r="D22" s="117"/>
      <c r="E22" s="118">
        <v>41918.199999999997</v>
      </c>
      <c r="F22" s="118">
        <v>18143</v>
      </c>
      <c r="I22" s="30"/>
    </row>
    <row r="23" spans="2:10" ht="12" customHeight="1" x14ac:dyDescent="0.2">
      <c r="B23" s="111">
        <v>2</v>
      </c>
      <c r="C23" s="112" t="s">
        <v>294</v>
      </c>
      <c r="D23" s="113"/>
      <c r="E23" s="114">
        <f>SUM(E24:E31)</f>
        <v>11203653.060000001</v>
      </c>
      <c r="F23" s="114">
        <v>10996242.969999999</v>
      </c>
      <c r="I23" s="30"/>
    </row>
    <row r="24" spans="2:10" ht="12" customHeight="1" x14ac:dyDescent="0.2">
      <c r="B24" s="120"/>
      <c r="C24" s="116" t="s">
        <v>295</v>
      </c>
      <c r="D24" s="117"/>
      <c r="E24" s="121">
        <v>4305786.82</v>
      </c>
      <c r="F24" s="121">
        <v>3977479</v>
      </c>
      <c r="I24" s="30"/>
    </row>
    <row r="25" spans="2:10" ht="12" customHeight="1" x14ac:dyDescent="0.2">
      <c r="B25" s="120"/>
      <c r="C25" s="116" t="s">
        <v>296</v>
      </c>
      <c r="D25" s="117"/>
      <c r="E25" s="121">
        <v>1104151.94</v>
      </c>
      <c r="F25" s="121">
        <v>972856</v>
      </c>
      <c r="I25" s="30"/>
    </row>
    <row r="26" spans="2:10" ht="12" customHeight="1" x14ac:dyDescent="0.2">
      <c r="B26" s="120"/>
      <c r="C26" s="116" t="s">
        <v>297</v>
      </c>
      <c r="D26" s="117"/>
      <c r="E26" s="121">
        <v>1542590.82</v>
      </c>
      <c r="F26" s="121">
        <v>1733095</v>
      </c>
      <c r="I26" s="30"/>
    </row>
    <row r="27" spans="2:10" ht="12" customHeight="1" x14ac:dyDescent="0.2">
      <c r="B27" s="120"/>
      <c r="C27" s="116" t="s">
        <v>298</v>
      </c>
      <c r="D27" s="122"/>
      <c r="E27" s="121">
        <v>608359.37</v>
      </c>
      <c r="F27" s="121">
        <v>750225.60000000009</v>
      </c>
      <c r="I27" s="30"/>
    </row>
    <row r="28" spans="2:10" ht="12" customHeight="1" x14ac:dyDescent="0.2">
      <c r="B28" s="120"/>
      <c r="C28" s="116" t="s">
        <v>299</v>
      </c>
      <c r="D28" s="122"/>
      <c r="E28" s="121">
        <f>57223+156248.9</f>
        <v>213471.9</v>
      </c>
      <c r="F28" s="121">
        <v>200937.86</v>
      </c>
      <c r="I28" s="30"/>
    </row>
    <row r="29" spans="2:10" ht="12" customHeight="1" x14ac:dyDescent="0.2">
      <c r="B29" s="120"/>
      <c r="C29" s="116" t="s">
        <v>300</v>
      </c>
      <c r="D29" s="122"/>
      <c r="E29" s="121">
        <v>110253.21</v>
      </c>
      <c r="F29" s="121">
        <v>127500.51000000001</v>
      </c>
      <c r="I29" s="30"/>
    </row>
    <row r="30" spans="2:10" ht="12" customHeight="1" x14ac:dyDescent="0.2">
      <c r="B30" s="120"/>
      <c r="C30" s="116" t="s">
        <v>301</v>
      </c>
      <c r="D30" s="122"/>
      <c r="E30" s="121">
        <v>3319039</v>
      </c>
      <c r="F30" s="121">
        <v>3234149</v>
      </c>
      <c r="I30" s="30"/>
    </row>
    <row r="31" spans="2:10" ht="12" customHeight="1" x14ac:dyDescent="0.2">
      <c r="B31" s="120"/>
      <c r="C31" s="116" t="s">
        <v>302</v>
      </c>
      <c r="D31" s="117"/>
      <c r="E31" s="121"/>
      <c r="F31" s="121"/>
      <c r="I31" s="30"/>
    </row>
    <row r="32" spans="2:10" ht="12" customHeight="1" x14ac:dyDescent="0.2">
      <c r="B32" s="111">
        <v>3</v>
      </c>
      <c r="C32" s="112" t="s">
        <v>303</v>
      </c>
      <c r="D32" s="113"/>
      <c r="E32" s="114">
        <f>+E18-E23</f>
        <v>-227501.34000000171</v>
      </c>
      <c r="F32" s="114">
        <v>-308601.96999999881</v>
      </c>
      <c r="I32" s="30"/>
    </row>
    <row r="33" spans="2:11" ht="12" customHeight="1" x14ac:dyDescent="0.2">
      <c r="B33" s="107" t="s">
        <v>304</v>
      </c>
      <c r="C33" s="108" t="s">
        <v>305</v>
      </c>
      <c r="D33" s="113"/>
      <c r="E33" s="123"/>
      <c r="F33" s="123"/>
      <c r="I33" s="30"/>
    </row>
    <row r="34" spans="2:11" ht="12" customHeight="1" x14ac:dyDescent="0.2">
      <c r="B34" s="111">
        <v>1</v>
      </c>
      <c r="C34" s="112" t="s">
        <v>306</v>
      </c>
      <c r="D34" s="113"/>
      <c r="E34" s="114">
        <f>SUM(E35:E39)</f>
        <v>5844918.6299999999</v>
      </c>
      <c r="F34" s="114">
        <v>6137948</v>
      </c>
      <c r="I34" s="30"/>
    </row>
    <row r="35" spans="2:11" ht="12" customHeight="1" x14ac:dyDescent="0.2">
      <c r="B35" s="115"/>
      <c r="C35" s="119" t="s">
        <v>307</v>
      </c>
      <c r="D35" s="117"/>
      <c r="E35" s="118"/>
      <c r="F35" s="118"/>
      <c r="I35" s="30"/>
    </row>
    <row r="36" spans="2:11" ht="12" customHeight="1" x14ac:dyDescent="0.2">
      <c r="B36" s="115"/>
      <c r="C36" s="119" t="s">
        <v>308</v>
      </c>
      <c r="D36" s="117"/>
      <c r="E36" s="118">
        <v>2995918.63</v>
      </c>
      <c r="F36" s="118">
        <v>3380819</v>
      </c>
      <c r="I36" s="30"/>
    </row>
    <row r="37" spans="2:11" ht="12" customHeight="1" x14ac:dyDescent="0.2">
      <c r="B37" s="115"/>
      <c r="C37" s="119" t="s">
        <v>309</v>
      </c>
      <c r="D37" s="117"/>
      <c r="E37" s="118"/>
      <c r="F37" s="118"/>
      <c r="I37" s="30"/>
    </row>
    <row r="38" spans="2:11" ht="12" customHeight="1" x14ac:dyDescent="0.2">
      <c r="B38" s="115"/>
      <c r="C38" s="116" t="s">
        <v>310</v>
      </c>
      <c r="D38" s="117"/>
      <c r="E38" s="118"/>
      <c r="F38" s="118"/>
      <c r="I38" s="30"/>
    </row>
    <row r="39" spans="2:11" ht="12" customHeight="1" x14ac:dyDescent="0.2">
      <c r="B39" s="115"/>
      <c r="C39" s="116" t="s">
        <v>311</v>
      </c>
      <c r="D39" s="117"/>
      <c r="E39" s="118">
        <v>2849000</v>
      </c>
      <c r="F39" s="118">
        <v>2757129</v>
      </c>
      <c r="I39" s="30"/>
      <c r="K39" s="50"/>
    </row>
    <row r="40" spans="2:11" ht="12" customHeight="1" x14ac:dyDescent="0.2">
      <c r="B40" s="111">
        <v>2</v>
      </c>
      <c r="C40" s="112" t="s">
        <v>312</v>
      </c>
      <c r="D40" s="113"/>
      <c r="E40" s="114">
        <f>SUM(E41:E48)</f>
        <v>5758249</v>
      </c>
      <c r="F40" s="114">
        <v>7527952.3200000003</v>
      </c>
      <c r="I40" s="30"/>
    </row>
    <row r="41" spans="2:11" ht="12" customHeight="1" x14ac:dyDescent="0.2">
      <c r="B41" s="115"/>
      <c r="C41" s="116" t="s">
        <v>313</v>
      </c>
      <c r="D41" s="117"/>
      <c r="E41" s="118">
        <v>3132249</v>
      </c>
      <c r="F41" s="118">
        <v>5196367.32</v>
      </c>
      <c r="I41" s="30"/>
    </row>
    <row r="42" spans="2:11" ht="12" customHeight="1" x14ac:dyDescent="0.2">
      <c r="B42" s="115"/>
      <c r="C42" s="116" t="s">
        <v>314</v>
      </c>
      <c r="D42" s="117"/>
      <c r="E42" s="118"/>
      <c r="F42" s="118"/>
      <c r="I42" s="30"/>
    </row>
    <row r="43" spans="2:11" ht="12" customHeight="1" x14ac:dyDescent="0.2">
      <c r="B43" s="115"/>
      <c r="C43" s="116" t="s">
        <v>315</v>
      </c>
      <c r="D43" s="117"/>
      <c r="E43" s="118"/>
      <c r="F43" s="118"/>
      <c r="I43" s="30"/>
    </row>
    <row r="44" spans="2:11" ht="12" customHeight="1" x14ac:dyDescent="0.2">
      <c r="B44" s="115"/>
      <c r="C44" s="116" t="s">
        <v>316</v>
      </c>
      <c r="D44" s="117"/>
      <c r="E44" s="118"/>
      <c r="F44" s="118"/>
      <c r="I44" s="30"/>
    </row>
    <row r="45" spans="2:11" ht="12" customHeight="1" x14ac:dyDescent="0.2">
      <c r="B45" s="115"/>
      <c r="C45" s="116" t="s">
        <v>317</v>
      </c>
      <c r="D45" s="117"/>
      <c r="E45" s="118"/>
      <c r="F45" s="118"/>
      <c r="I45" s="30"/>
    </row>
    <row r="46" spans="2:11" ht="12" customHeight="1" x14ac:dyDescent="0.2">
      <c r="B46" s="115"/>
      <c r="C46" s="116" t="s">
        <v>318</v>
      </c>
      <c r="D46" s="117"/>
      <c r="E46" s="118">
        <v>2626000</v>
      </c>
      <c r="F46" s="118">
        <v>2331585</v>
      </c>
      <c r="I46" s="30"/>
    </row>
    <row r="47" spans="2:11" ht="12" customHeight="1" x14ac:dyDescent="0.2">
      <c r="B47" s="115"/>
      <c r="C47" s="116" t="s">
        <v>319</v>
      </c>
      <c r="D47" s="117"/>
      <c r="E47" s="118"/>
      <c r="F47" s="118"/>
      <c r="I47" s="30"/>
    </row>
    <row r="48" spans="2:11" ht="12" customHeight="1" x14ac:dyDescent="0.2">
      <c r="B48" s="115"/>
      <c r="C48" s="116" t="s">
        <v>320</v>
      </c>
      <c r="D48" s="117"/>
      <c r="E48" s="118"/>
      <c r="F48" s="118"/>
      <c r="I48" s="30"/>
    </row>
    <row r="49" spans="2:9" ht="12" customHeight="1" x14ac:dyDescent="0.2">
      <c r="B49" s="111">
        <v>3</v>
      </c>
      <c r="C49" s="112" t="s">
        <v>321</v>
      </c>
      <c r="D49" s="113"/>
      <c r="E49" s="114">
        <f>+E34-E40</f>
        <v>86669.629999999888</v>
      </c>
      <c r="F49" s="114">
        <v>-1390004.3200000003</v>
      </c>
      <c r="I49" s="30"/>
    </row>
    <row r="50" spans="2:9" ht="12" customHeight="1" x14ac:dyDescent="0.2">
      <c r="B50" s="107" t="s">
        <v>322</v>
      </c>
      <c r="C50" s="108" t="s">
        <v>323</v>
      </c>
      <c r="D50" s="113"/>
      <c r="E50" s="123"/>
      <c r="F50" s="123"/>
      <c r="I50" s="30"/>
    </row>
    <row r="51" spans="2:9" ht="12" customHeight="1" x14ac:dyDescent="0.2">
      <c r="B51" s="111">
        <v>1</v>
      </c>
      <c r="C51" s="112" t="s">
        <v>324</v>
      </c>
      <c r="D51" s="113"/>
      <c r="E51" s="114">
        <f>SUM(E52:E55)</f>
        <v>300000</v>
      </c>
      <c r="F51" s="114">
        <v>1700000</v>
      </c>
      <c r="I51" s="30"/>
    </row>
    <row r="52" spans="2:9" ht="12" customHeight="1" x14ac:dyDescent="0.2">
      <c r="B52" s="115"/>
      <c r="C52" s="116" t="s">
        <v>325</v>
      </c>
      <c r="D52" s="117"/>
      <c r="E52" s="118"/>
      <c r="F52" s="118">
        <v>1200000</v>
      </c>
      <c r="I52" s="30"/>
    </row>
    <row r="53" spans="2:9" ht="12" customHeight="1" x14ac:dyDescent="0.2">
      <c r="B53" s="115"/>
      <c r="C53" s="116" t="s">
        <v>326</v>
      </c>
      <c r="D53" s="117"/>
      <c r="E53" s="118"/>
      <c r="F53" s="118"/>
      <c r="I53" s="30"/>
    </row>
    <row r="54" spans="2:9" ht="12" customHeight="1" x14ac:dyDescent="0.2">
      <c r="B54" s="115"/>
      <c r="C54" s="116" t="s">
        <v>327</v>
      </c>
      <c r="D54" s="117"/>
      <c r="E54" s="118">
        <v>300000</v>
      </c>
      <c r="F54" s="118">
        <v>500000</v>
      </c>
      <c r="I54" s="30"/>
    </row>
    <row r="55" spans="2:9" ht="12" customHeight="1" x14ac:dyDescent="0.2">
      <c r="B55" s="115"/>
      <c r="C55" s="116" t="s">
        <v>328</v>
      </c>
      <c r="D55" s="117"/>
      <c r="E55" s="118"/>
      <c r="F55" s="118"/>
      <c r="I55" s="30"/>
    </row>
    <row r="56" spans="2:9" ht="12" customHeight="1" x14ac:dyDescent="0.2">
      <c r="B56" s="111">
        <v>2</v>
      </c>
      <c r="C56" s="124" t="s">
        <v>329</v>
      </c>
      <c r="D56" s="113"/>
      <c r="E56" s="114">
        <f>SUM(E57:E60)</f>
        <v>100871.84</v>
      </c>
      <c r="F56" s="114">
        <v>0</v>
      </c>
      <c r="I56" s="30"/>
    </row>
    <row r="57" spans="2:9" ht="12" customHeight="1" x14ac:dyDescent="0.2">
      <c r="B57" s="115"/>
      <c r="C57" s="116" t="s">
        <v>330</v>
      </c>
      <c r="D57" s="117"/>
      <c r="E57" s="118"/>
      <c r="F57" s="118"/>
      <c r="I57" s="30"/>
    </row>
    <row r="58" spans="2:9" ht="12" customHeight="1" x14ac:dyDescent="0.2">
      <c r="B58" s="115"/>
      <c r="C58" s="116" t="s">
        <v>331</v>
      </c>
      <c r="D58" s="117"/>
      <c r="E58" s="121"/>
      <c r="F58" s="121">
        <v>0</v>
      </c>
      <c r="I58" s="30"/>
    </row>
    <row r="59" spans="2:9" ht="12" customHeight="1" x14ac:dyDescent="0.2">
      <c r="B59" s="115"/>
      <c r="C59" s="116" t="s">
        <v>332</v>
      </c>
      <c r="D59" s="117"/>
      <c r="E59" s="121">
        <v>100000</v>
      </c>
      <c r="F59" s="121"/>
      <c r="I59" s="30"/>
    </row>
    <row r="60" spans="2:9" ht="12" customHeight="1" x14ac:dyDescent="0.2">
      <c r="B60" s="115"/>
      <c r="C60" s="116" t="s">
        <v>333</v>
      </c>
      <c r="D60" s="117"/>
      <c r="E60" s="121">
        <v>871.84</v>
      </c>
      <c r="F60" s="121"/>
      <c r="I60" s="30"/>
    </row>
    <row r="61" spans="2:9" ht="12" customHeight="1" x14ac:dyDescent="0.2">
      <c r="B61" s="111">
        <v>3</v>
      </c>
      <c r="C61" s="112" t="s">
        <v>334</v>
      </c>
      <c r="D61" s="113"/>
      <c r="E61" s="114">
        <f>+E51-E56</f>
        <v>199128.16</v>
      </c>
      <c r="F61" s="114">
        <v>1700000</v>
      </c>
      <c r="I61" s="30"/>
    </row>
    <row r="62" spans="2:9" ht="12" customHeight="1" x14ac:dyDescent="0.2">
      <c r="B62" s="119"/>
      <c r="C62" s="119"/>
      <c r="D62" s="117"/>
      <c r="E62" s="118"/>
      <c r="F62" s="118"/>
      <c r="H62" s="50"/>
      <c r="I62" s="30"/>
    </row>
    <row r="63" spans="2:9" ht="12" customHeight="1" x14ac:dyDescent="0.2">
      <c r="B63" s="125" t="s">
        <v>335</v>
      </c>
      <c r="C63" s="126" t="s">
        <v>336</v>
      </c>
      <c r="D63" s="113"/>
      <c r="E63" s="114">
        <f>+E61+E49+E32</f>
        <v>58296.449999998207</v>
      </c>
      <c r="F63" s="114">
        <v>1393.7100000008941</v>
      </c>
      <c r="I63" s="30"/>
    </row>
    <row r="64" spans="2:9" ht="12" customHeight="1" x14ac:dyDescent="0.2">
      <c r="B64" s="119"/>
      <c r="C64" s="119"/>
      <c r="D64" s="117"/>
      <c r="E64" s="118"/>
      <c r="F64" s="118"/>
      <c r="I64" s="30"/>
    </row>
    <row r="65" spans="2:11" ht="12" customHeight="1" x14ac:dyDescent="0.2">
      <c r="B65" s="119"/>
      <c r="C65" s="126" t="s">
        <v>337</v>
      </c>
      <c r="D65" s="113"/>
      <c r="E65" s="114">
        <f>+E66+E63</f>
        <v>90734.449999998207</v>
      </c>
      <c r="F65" s="114">
        <v>32437.710000000894</v>
      </c>
      <c r="H65" s="50"/>
      <c r="I65" s="30"/>
      <c r="K65" s="50"/>
    </row>
    <row r="66" spans="2:11" ht="12" customHeight="1" x14ac:dyDescent="0.2">
      <c r="B66" s="119"/>
      <c r="C66" s="126" t="s">
        <v>338</v>
      </c>
      <c r="D66" s="113"/>
      <c r="E66" s="114">
        <v>32438</v>
      </c>
      <c r="F66" s="114">
        <v>31044</v>
      </c>
      <c r="I66" s="30"/>
    </row>
    <row r="67" spans="2:11" ht="12" customHeight="1" x14ac:dyDescent="0.2">
      <c r="B67" s="127"/>
      <c r="C67" s="127"/>
      <c r="D67" s="127"/>
      <c r="E67" s="128"/>
      <c r="F67" s="128"/>
    </row>
    <row r="68" spans="2:11" ht="12" customHeight="1" x14ac:dyDescent="0.2">
      <c r="B68" s="51" t="str">
        <f>+BS!B113</f>
        <v>U Podgorici, 26.02.2017.</v>
      </c>
      <c r="C68" s="52"/>
      <c r="D68" s="53"/>
      <c r="E68" s="53"/>
      <c r="F68" s="54"/>
    </row>
    <row r="69" spans="2:11" ht="12" customHeight="1" x14ac:dyDescent="0.2">
      <c r="B69" s="55"/>
      <c r="C69" s="55"/>
      <c r="D69" s="56"/>
      <c r="E69" s="49"/>
      <c r="F69" s="49"/>
      <c r="G69" s="129"/>
      <c r="H69" s="129"/>
    </row>
    <row r="70" spans="2:11" ht="12" customHeight="1" x14ac:dyDescent="0.2">
      <c r="B70" s="55" t="s">
        <v>153</v>
      </c>
      <c r="C70" s="52"/>
      <c r="D70" s="53"/>
      <c r="E70" s="53" t="s">
        <v>154</v>
      </c>
      <c r="F70" s="54"/>
    </row>
    <row r="71" spans="2:11" ht="21" customHeight="1" x14ac:dyDescent="0.2">
      <c r="B71" s="49" t="s">
        <v>155</v>
      </c>
      <c r="D71" s="48"/>
      <c r="E71" s="49" t="s">
        <v>155</v>
      </c>
    </row>
    <row r="72" spans="2:11" x14ac:dyDescent="0.2">
      <c r="B72" s="130"/>
      <c r="C72" s="131"/>
      <c r="D72" s="132"/>
      <c r="E72" s="128"/>
      <c r="F72" s="128"/>
    </row>
    <row r="73" spans="2:11" ht="12" customHeight="1" x14ac:dyDescent="0.2"/>
    <row r="74" spans="2:11" ht="12" customHeight="1" x14ac:dyDescent="0.2"/>
    <row r="75" spans="2:11" ht="12" customHeight="1" x14ac:dyDescent="0.2"/>
    <row r="76" spans="2:11" ht="12" customHeight="1" x14ac:dyDescent="0.2"/>
    <row r="77" spans="2:11" ht="12" customHeight="1" x14ac:dyDescent="0.2"/>
    <row r="79" spans="2:11" x14ac:dyDescent="0.2">
      <c r="H79" s="50"/>
    </row>
  </sheetData>
  <mergeCells count="10">
    <mergeCell ref="B14:B15"/>
    <mergeCell ref="C14:C15"/>
    <mergeCell ref="D14:D15"/>
    <mergeCell ref="E14:F14"/>
    <mergeCell ref="B3:C3"/>
    <mergeCell ref="B4:C4"/>
    <mergeCell ref="B5:C5"/>
    <mergeCell ref="B6:C6"/>
    <mergeCell ref="B12:F12"/>
    <mergeCell ref="B13:F13"/>
  </mergeCells>
  <pageMargins left="0.19685039370078741" right="0.15748031496062992" top="0.17" bottom="0.17" header="0.31496062992125984" footer="0.31496062992125984"/>
  <pageSetup paperSize="9" scale="87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53"/>
  <sheetViews>
    <sheetView workbookViewId="0">
      <selection activeCell="B114" sqref="B114"/>
    </sheetView>
  </sheetViews>
  <sheetFormatPr defaultRowHeight="12.75" x14ac:dyDescent="0.2"/>
  <cols>
    <col min="1" max="1" width="8.140625" style="5" customWidth="1"/>
    <col min="2" max="2" width="42.5703125" style="5" customWidth="1"/>
    <col min="3" max="3" width="12.42578125" style="50" customWidth="1"/>
    <col min="4" max="4" width="11.140625" style="50" customWidth="1"/>
    <col min="5" max="5" width="11.5703125" style="50" customWidth="1"/>
    <col min="6" max="10" width="10.5703125" style="50" customWidth="1"/>
    <col min="11" max="11" width="13.140625" style="50" customWidth="1"/>
    <col min="12" max="12" width="14.140625" style="50" customWidth="1"/>
    <col min="13" max="13" width="9.140625" style="5"/>
    <col min="14" max="14" width="11.28515625" style="5" bestFit="1" customWidth="1"/>
    <col min="15" max="16384" width="9.140625" style="5"/>
  </cols>
  <sheetData>
    <row r="1" spans="2:12" s="100" customFormat="1" x14ac:dyDescent="0.2">
      <c r="B1" s="1" t="s">
        <v>0</v>
      </c>
      <c r="C1" s="1"/>
      <c r="D1" s="99"/>
      <c r="E1" s="133"/>
      <c r="F1" s="133"/>
      <c r="G1" s="133"/>
      <c r="H1" s="133"/>
      <c r="I1" s="133"/>
      <c r="J1" s="133"/>
      <c r="K1" s="133"/>
      <c r="L1" s="133"/>
    </row>
    <row r="2" spans="2:12" s="100" customFormat="1" x14ac:dyDescent="0.2">
      <c r="B2" s="1" t="s">
        <v>1</v>
      </c>
      <c r="C2" s="1"/>
      <c r="D2" s="99"/>
      <c r="E2" s="133"/>
      <c r="F2" s="133"/>
      <c r="G2" s="133"/>
      <c r="H2" s="133"/>
      <c r="I2" s="133"/>
      <c r="J2" s="133"/>
      <c r="K2" s="133"/>
      <c r="L2" s="133"/>
    </row>
    <row r="3" spans="2:12" s="100" customFormat="1" x14ac:dyDescent="0.2">
      <c r="B3" s="1" t="s">
        <v>2</v>
      </c>
      <c r="C3" s="1"/>
      <c r="D3" s="99"/>
      <c r="E3" s="133"/>
      <c r="F3" s="133"/>
      <c r="G3" s="133"/>
      <c r="H3" s="133"/>
      <c r="I3" s="133"/>
      <c r="J3" s="133"/>
      <c r="K3" s="133"/>
      <c r="L3" s="133"/>
    </row>
    <row r="4" spans="2:12" s="100" customFormat="1" x14ac:dyDescent="0.2">
      <c r="B4" s="1" t="s">
        <v>3</v>
      </c>
      <c r="C4" s="1"/>
      <c r="D4" s="99"/>
      <c r="E4" s="133"/>
      <c r="F4" s="133"/>
      <c r="G4" s="133"/>
      <c r="H4" s="133"/>
      <c r="I4" s="133"/>
      <c r="J4" s="133"/>
      <c r="K4" s="133"/>
      <c r="L4" s="133"/>
    </row>
    <row r="5" spans="2:12" s="100" customFormat="1" x14ac:dyDescent="0.2">
      <c r="B5" s="6"/>
      <c r="C5" s="6"/>
      <c r="D5" s="99"/>
      <c r="E5" s="133"/>
      <c r="F5" s="133"/>
      <c r="G5" s="133"/>
      <c r="H5" s="133"/>
      <c r="I5" s="133"/>
      <c r="J5" s="133"/>
      <c r="K5" s="133"/>
      <c r="L5" s="133"/>
    </row>
    <row r="6" spans="2:12" s="100" customFormat="1" x14ac:dyDescent="0.2">
      <c r="B6" s="6"/>
      <c r="C6" s="6"/>
      <c r="D6" s="99"/>
      <c r="E6" s="133"/>
      <c r="F6" s="133"/>
      <c r="G6" s="133"/>
      <c r="H6" s="133"/>
      <c r="I6" s="133"/>
      <c r="J6" s="133"/>
      <c r="K6" s="133"/>
      <c r="L6" s="133"/>
    </row>
    <row r="7" spans="2:12" s="100" customFormat="1" x14ac:dyDescent="0.2">
      <c r="B7" s="6"/>
      <c r="C7" s="6"/>
      <c r="D7" s="99"/>
      <c r="E7" s="133"/>
      <c r="F7" s="133"/>
      <c r="G7" s="133"/>
      <c r="H7" s="133"/>
      <c r="I7" s="133"/>
      <c r="J7" s="133"/>
      <c r="K7" s="133"/>
      <c r="L7" s="133"/>
    </row>
    <row r="8" spans="2:12" s="100" customFormat="1" x14ac:dyDescent="0.2">
      <c r="B8" s="134" t="s">
        <v>339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s="100" customFormat="1" x14ac:dyDescent="0.2">
      <c r="B9" s="135" t="s">
        <v>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2:12" ht="63.75" customHeight="1" x14ac:dyDescent="0.2">
      <c r="B10" s="136" t="s">
        <v>340</v>
      </c>
      <c r="C10" s="137" t="s">
        <v>341</v>
      </c>
      <c r="D10" s="137" t="s">
        <v>342</v>
      </c>
      <c r="E10" s="137" t="s">
        <v>343</v>
      </c>
      <c r="F10" s="137" t="s">
        <v>344</v>
      </c>
      <c r="G10" s="137" t="s">
        <v>345</v>
      </c>
      <c r="H10" s="137" t="s">
        <v>346</v>
      </c>
      <c r="I10" s="137" t="s">
        <v>347</v>
      </c>
      <c r="J10" s="137" t="s">
        <v>348</v>
      </c>
      <c r="K10" s="137" t="s">
        <v>349</v>
      </c>
      <c r="L10" s="137" t="s">
        <v>350</v>
      </c>
    </row>
    <row r="11" spans="2:12" ht="12" customHeight="1" x14ac:dyDescent="0.2">
      <c r="B11" s="138" t="s">
        <v>351</v>
      </c>
      <c r="C11" s="139">
        <v>7495000</v>
      </c>
      <c r="D11" s="139"/>
      <c r="E11" s="139"/>
      <c r="F11" s="139"/>
      <c r="G11" s="139"/>
      <c r="H11" s="139"/>
      <c r="I11" s="139"/>
      <c r="J11" s="139"/>
      <c r="K11" s="139">
        <v>-3593818.757749781</v>
      </c>
      <c r="L11" s="139">
        <f>SUM(C11:K11)</f>
        <v>3901181.242250219</v>
      </c>
    </row>
    <row r="12" spans="2:12" ht="12" customHeight="1" x14ac:dyDescent="0.2">
      <c r="B12" s="116" t="s">
        <v>352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2:12" ht="12" customHeight="1" x14ac:dyDescent="0.2">
      <c r="B13" s="116" t="s">
        <v>353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2:12" ht="12" customHeight="1" x14ac:dyDescent="0.2">
      <c r="B14" s="116" t="s">
        <v>354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2:12" ht="12" customHeight="1" x14ac:dyDescent="0.2">
      <c r="B15" s="116" t="s">
        <v>355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2:12" ht="12" customHeight="1" x14ac:dyDescent="0.2">
      <c r="B16" s="116" t="s">
        <v>356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2:15" ht="12" customHeight="1" x14ac:dyDescent="0.2">
      <c r="B17" s="116" t="s">
        <v>357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2:15" ht="12" customHeight="1" x14ac:dyDescent="0.2">
      <c r="B18" s="116" t="s">
        <v>358</v>
      </c>
      <c r="C18" s="118"/>
      <c r="D18" s="118"/>
      <c r="E18" s="118"/>
      <c r="F18" s="118"/>
      <c r="G18" s="118"/>
      <c r="H18" s="118"/>
      <c r="I18" s="118"/>
      <c r="J18" s="118"/>
      <c r="K18" s="118">
        <v>-667232.85</v>
      </c>
      <c r="L18" s="118">
        <f>SUM(C18:K18)</f>
        <v>-667232.85</v>
      </c>
    </row>
    <row r="19" spans="2:15" ht="12" customHeight="1" x14ac:dyDescent="0.2">
      <c r="B19" s="116" t="s">
        <v>359</v>
      </c>
      <c r="C19" s="118">
        <v>1200000</v>
      </c>
      <c r="D19" s="118"/>
      <c r="E19" s="118"/>
      <c r="F19" s="118"/>
      <c r="G19" s="118"/>
      <c r="H19" s="118"/>
      <c r="I19" s="118"/>
      <c r="J19" s="118"/>
      <c r="K19" s="118"/>
      <c r="L19" s="118">
        <f>SUM(C19:K19)</f>
        <v>1200000</v>
      </c>
    </row>
    <row r="20" spans="2:15" ht="12" customHeight="1" x14ac:dyDescent="0.2">
      <c r="B20" s="116" t="s">
        <v>360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>
        <f>SUM(C20:K20)</f>
        <v>0</v>
      </c>
    </row>
    <row r="21" spans="2:15" ht="12" customHeight="1" x14ac:dyDescent="0.2">
      <c r="B21" s="116" t="s">
        <v>361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>
        <f>SUM(C21:K21)</f>
        <v>0</v>
      </c>
    </row>
    <row r="22" spans="2:15" ht="12" customHeight="1" x14ac:dyDescent="0.2">
      <c r="B22" s="138" t="s">
        <v>362</v>
      </c>
      <c r="C22" s="139">
        <f>SUM(C11:C21)</f>
        <v>8695000</v>
      </c>
      <c r="D22" s="139"/>
      <c r="E22" s="139"/>
      <c r="F22" s="139"/>
      <c r="G22" s="139"/>
      <c r="H22" s="139"/>
      <c r="I22" s="139"/>
      <c r="J22" s="139"/>
      <c r="K22" s="139">
        <f>SUM(K11:K21)</f>
        <v>-4261051.6077497806</v>
      </c>
      <c r="L22" s="139">
        <f>SUM(L11:L21)</f>
        <v>4433948.3922502194</v>
      </c>
    </row>
    <row r="23" spans="2:15" ht="12" customHeight="1" x14ac:dyDescent="0.2"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5" ht="12" customHeight="1" x14ac:dyDescent="0.2"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2:15" ht="12" customHeight="1" x14ac:dyDescent="0.2">
      <c r="B25" s="138" t="s">
        <v>363</v>
      </c>
      <c r="C25" s="139">
        <f>+C22</f>
        <v>8695000</v>
      </c>
      <c r="D25" s="139"/>
      <c r="E25" s="139"/>
      <c r="F25" s="139"/>
      <c r="G25" s="139"/>
      <c r="H25" s="139"/>
      <c r="I25" s="139"/>
      <c r="J25" s="139"/>
      <c r="K25" s="139">
        <f>+K22</f>
        <v>-4261051.6077497806</v>
      </c>
      <c r="L25" s="139">
        <f>SUM(C25:K25)</f>
        <v>4433948.3922502194</v>
      </c>
      <c r="N25" s="50"/>
      <c r="O25" s="50"/>
    </row>
    <row r="26" spans="2:15" ht="12" customHeight="1" x14ac:dyDescent="0.2">
      <c r="B26" s="116" t="s">
        <v>364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2:15" ht="12" customHeight="1" x14ac:dyDescent="0.2">
      <c r="B27" s="116" t="s">
        <v>353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2:15" ht="12" customHeight="1" x14ac:dyDescent="0.2">
      <c r="B28" s="116" t="s">
        <v>354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2:15" ht="12" customHeight="1" x14ac:dyDescent="0.2">
      <c r="B29" s="116" t="s">
        <v>365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2:15" ht="12" customHeight="1" x14ac:dyDescent="0.2">
      <c r="B30" s="116" t="s">
        <v>356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2:15" ht="12" customHeight="1" x14ac:dyDescent="0.2">
      <c r="B31" s="116" t="s">
        <v>366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2:15" ht="12" customHeight="1" x14ac:dyDescent="0.2">
      <c r="B32" s="116" t="s">
        <v>367</v>
      </c>
      <c r="C32" s="118"/>
      <c r="D32" s="118"/>
      <c r="E32" s="118"/>
      <c r="F32" s="118"/>
      <c r="G32" s="118"/>
      <c r="H32" s="118"/>
      <c r="I32" s="118"/>
      <c r="J32" s="118"/>
      <c r="K32" s="118">
        <v>-541264.4439377021</v>
      </c>
      <c r="L32" s="118">
        <f>SUM(C32:K32)</f>
        <v>-541264.4439377021</v>
      </c>
    </row>
    <row r="33" spans="2:12" ht="12" customHeight="1" x14ac:dyDescent="0.2">
      <c r="B33" s="116" t="s">
        <v>359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>
        <f>SUM(C33:K33)</f>
        <v>0</v>
      </c>
    </row>
    <row r="34" spans="2:12" ht="12" customHeight="1" x14ac:dyDescent="0.2">
      <c r="B34" s="116" t="s">
        <v>360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2:12" ht="12" customHeight="1" x14ac:dyDescent="0.2">
      <c r="B35" s="116" t="s">
        <v>361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2:12" ht="12" customHeight="1" x14ac:dyDescent="0.2">
      <c r="B36" s="138" t="s">
        <v>368</v>
      </c>
      <c r="C36" s="139">
        <f>SUM(C25:C35)</f>
        <v>8695000</v>
      </c>
      <c r="D36" s="139"/>
      <c r="E36" s="139"/>
      <c r="F36" s="139"/>
      <c r="G36" s="139"/>
      <c r="H36" s="139"/>
      <c r="I36" s="139"/>
      <c r="J36" s="139"/>
      <c r="K36" s="139">
        <f>SUM(K25:K35)</f>
        <v>-4802316.0516874827</v>
      </c>
      <c r="L36" s="139">
        <f>SUM(L25:L35)</f>
        <v>3892683.9483125173</v>
      </c>
    </row>
    <row r="37" spans="2:12" ht="12" customHeight="1" x14ac:dyDescent="0.2"/>
    <row r="38" spans="2:12" ht="12" customHeight="1" x14ac:dyDescent="0.2">
      <c r="B38" s="51" t="str">
        <f>+BS!B113</f>
        <v>U Podgorici, 26.02.2017.</v>
      </c>
      <c r="C38" s="52"/>
      <c r="D38" s="53"/>
      <c r="E38" s="53"/>
      <c r="F38" s="54"/>
      <c r="I38" s="53"/>
    </row>
    <row r="39" spans="2:12" ht="12" customHeight="1" x14ac:dyDescent="0.2">
      <c r="B39" s="55"/>
      <c r="C39" s="55"/>
      <c r="D39" s="56"/>
      <c r="E39" s="49"/>
      <c r="F39" s="49"/>
    </row>
    <row r="40" spans="2:12" ht="12" customHeight="1" x14ac:dyDescent="0.2">
      <c r="B40" s="55" t="s">
        <v>153</v>
      </c>
      <c r="C40" s="52"/>
      <c r="D40" s="56"/>
      <c r="E40" s="49"/>
      <c r="F40" s="49"/>
      <c r="J40" s="53" t="s">
        <v>154</v>
      </c>
      <c r="K40" s="54"/>
    </row>
    <row r="41" spans="2:12" ht="17.25" customHeight="1" x14ac:dyDescent="0.2">
      <c r="B41" s="49" t="s">
        <v>155</v>
      </c>
      <c r="E41" s="128"/>
      <c r="F41" s="128"/>
      <c r="J41" s="49" t="s">
        <v>155</v>
      </c>
    </row>
    <row r="42" spans="2:12" ht="12" customHeight="1" x14ac:dyDescent="0.2">
      <c r="B42" s="142"/>
      <c r="C42" s="143"/>
      <c r="D42" s="143"/>
    </row>
    <row r="43" spans="2:12" ht="12" customHeight="1" x14ac:dyDescent="0.2"/>
    <row r="44" spans="2:12" ht="12" customHeight="1" x14ac:dyDescent="0.2"/>
    <row r="45" spans="2:12" ht="12" customHeight="1" x14ac:dyDescent="0.2"/>
    <row r="46" spans="2:12" ht="12" customHeight="1" x14ac:dyDescent="0.2"/>
    <row r="47" spans="2:12" ht="12" customHeight="1" x14ac:dyDescent="0.2"/>
    <row r="48" spans="2:1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</sheetData>
  <mergeCells count="6">
    <mergeCell ref="B1:C1"/>
    <mergeCell ref="B2:C2"/>
    <mergeCell ref="B3:C3"/>
    <mergeCell ref="B4:C4"/>
    <mergeCell ref="B8:L8"/>
    <mergeCell ref="B9:L9"/>
  </mergeCells>
  <pageMargins left="0.15748031496062992" right="0.15748031496062992" top="0.23622047244094491" bottom="0.23622047244094491" header="0.31496062992125984" footer="0.31496062992125984"/>
  <pageSetup paperSize="9" scale="8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mersihahot</cp:lastModifiedBy>
  <dcterms:created xsi:type="dcterms:W3CDTF">2017-02-27T15:17:49Z</dcterms:created>
  <dcterms:modified xsi:type="dcterms:W3CDTF">2017-02-27T15:18:33Z</dcterms:modified>
</cp:coreProperties>
</file>