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F0106742-74F1-420C-8583-131A5832E1EB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81029"/>
</workbook>
</file>

<file path=xl/calcChain.xml><?xml version="1.0" encoding="utf-8"?>
<calcChain xmlns="http://schemas.openxmlformats.org/spreadsheetml/2006/main">
  <c r="G16" i="3" l="1"/>
  <c r="F16" i="3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E33" i="1" s="1"/>
  <c r="C32" i="1"/>
  <c r="C33" i="1" s="1"/>
  <c r="D31" i="1"/>
  <c r="G31" i="1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<sst xmlns="http://schemas.openxmlformats.org/spreadsheetml/2006/main" count="89" uniqueCount="79">
  <si>
    <t>Lovćen osiguranje AD</t>
  </si>
  <si>
    <t>Swiss osiguranje AD</t>
  </si>
  <si>
    <t>Uniqa neživotno osiguranje AD</t>
  </si>
  <si>
    <t>Generali osiguranje Montenegro AD</t>
  </si>
  <si>
    <t>Wiener Stadtische životno osiguranje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</si>
  <si>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</si>
  <si>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</si>
  <si>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</si>
  <si>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</si>
  <si>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</si>
  <si>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</si>
  <si>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</si>
  <si>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</si>
  <si>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</si>
  <si>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</si>
  <si>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</si>
  <si>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</si>
  <si>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</si>
  <si>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</si>
  <si>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</si>
  <si>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</si>
  <si>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</si>
  <si>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</si>
  <si>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</si>
  <si>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</si>
  <si>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</si>
  <si>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</si>
  <si>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</si>
  <si>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</si>
  <si>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</si>
  <si>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</si>
  <si>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</si>
  <si>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</si>
  <si>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</si>
  <si>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</si>
  <si>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</si>
  <si>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</si>
  <si>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</si>
  <si>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</si>
  <si>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</si>
  <si>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</si>
  <si>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</si>
  <si>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</si>
  <si>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</si>
  <si>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</si>
  <si>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</si>
  <si>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</si>
  <si>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</si>
  <si>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</si>
  <si>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</si>
  <si>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</si>
  <si>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</si>
  <si>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</si>
  <si>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</si>
  <si>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</si>
  <si>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</si>
  <si>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</si>
  <si>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</si>
  <si>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</si>
  <si>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</si>
  <si>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ANO/ISA</t>
    </r>
  </si>
  <si>
    <t>Izvor/Source: ANO/ISA</t>
  </si>
  <si>
    <t>Table 1: Insurance data for the period 1 January - 31 March 2019</t>
  </si>
  <si>
    <t>Tablela 1: Podaci o osiguranju za period od 1. januara do 31. marta 2019. godine</t>
  </si>
  <si>
    <t>Tablela 2: Bruto fakturisana premija za period od 1. januara do 31. marta 2019. godine</t>
  </si>
  <si>
    <t>Table 2: Gross Written Premium for the period 1 January - 31 March 2019</t>
  </si>
  <si>
    <r>
      <t xml:space="preserve">BFP/ </t>
    </r>
    <r>
      <rPr>
        <sz val="9"/>
        <color theme="0"/>
        <rFont val="Arial"/>
        <family val="2"/>
        <charset val="238"/>
      </rPr>
      <t>GWP 
III 2018</t>
    </r>
  </si>
  <si>
    <r>
      <t xml:space="preserve">BFP/ </t>
    </r>
    <r>
      <rPr>
        <sz val="9"/>
        <color theme="0"/>
        <rFont val="Arial"/>
        <family val="2"/>
        <charset val="238"/>
      </rPr>
      <t>GWP
III 2019</t>
    </r>
  </si>
  <si>
    <r>
      <t xml:space="preserve">Učešće/ 
</t>
    </r>
    <r>
      <rPr>
        <sz val="9"/>
        <color theme="0"/>
        <rFont val="Arial"/>
        <family val="2"/>
        <charset val="238"/>
      </rPr>
      <t>Share III 2018</t>
    </r>
  </si>
  <si>
    <r>
      <t xml:space="preserve">Učešće/
  </t>
    </r>
    <r>
      <rPr>
        <sz val="9"/>
        <color theme="0"/>
        <rFont val="Arial"/>
        <family val="2"/>
        <charset val="238"/>
      </rPr>
      <t>Share III 2019</t>
    </r>
  </si>
  <si>
    <r>
      <t xml:space="preserve">BFP/ </t>
    </r>
    <r>
      <rPr>
        <sz val="9"/>
        <color theme="0"/>
        <rFont val="Arial"/>
        <family val="2"/>
        <charset val="238"/>
      </rPr>
      <t>GWP 
III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2018</t>
    </r>
  </si>
  <si>
    <r>
      <t xml:space="preserve">Učešće/ 
</t>
    </r>
    <r>
      <rPr>
        <sz val="9"/>
        <color theme="0"/>
        <rFont val="Arial"/>
        <family val="2"/>
        <charset val="238"/>
      </rPr>
      <t>Share</t>
    </r>
    <r>
      <rPr>
        <b/>
        <sz val="9"/>
        <color theme="0"/>
        <rFont val="Arial"/>
        <family val="2"/>
        <charset val="238"/>
      </rPr>
      <t xml:space="preserve"> I</t>
    </r>
    <r>
      <rPr>
        <sz val="9"/>
        <color theme="0"/>
        <rFont val="Arial"/>
        <family val="2"/>
        <charset val="238"/>
      </rPr>
      <t>II 2018</t>
    </r>
  </si>
  <si>
    <r>
      <t xml:space="preserve">Učešće/ 
</t>
    </r>
    <r>
      <rPr>
        <sz val="9"/>
        <color theme="0"/>
        <rFont val="Arial"/>
        <family val="2"/>
        <charset val="238"/>
      </rPr>
      <t>Share III 2019</t>
    </r>
  </si>
  <si>
    <r>
      <t xml:space="preserve">BFP/ </t>
    </r>
    <r>
      <rPr>
        <sz val="9"/>
        <color theme="0"/>
        <rFont val="Arial"/>
        <family val="2"/>
        <charset val="238"/>
      </rPr>
      <t>GWP
III  2018</t>
    </r>
  </si>
  <si>
    <r>
      <t xml:space="preserve">Učešće/
 </t>
    </r>
    <r>
      <rPr>
        <sz val="9"/>
        <color theme="0"/>
        <rFont val="Arial"/>
        <family val="2"/>
        <charset val="238"/>
      </rPr>
      <t>Share III 2018</t>
    </r>
  </si>
  <si>
    <t>April, 2019. godine                                                                                     verzija 01</t>
  </si>
  <si>
    <t>za period od 1. januara do 31. marta 2019. godine</t>
  </si>
  <si>
    <t>for the period 1 January - 31 March 2019</t>
  </si>
  <si>
    <t>April 2019                                                                                           version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</si>
</sst>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28" fillId="0" borderId="0" xfId="3" applyFont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4" fontId="32" fillId="0" borderId="0" xfId="0" applyNumberFormat="1" applyFont="1"/>
    <xf numFmtId="3" fontId="32" fillId="39" borderId="0" xfId="0" applyNumberFormat="1" applyFont="1" applyFill="1"/>
    <xf numFmtId="4" fontId="32" fillId="39" borderId="0" xfId="0" applyNumberFormat="1" applyFont="1" applyFill="1"/>
    <xf numFmtId="171" fontId="56" fillId="3" borderId="11" xfId="6" applyNumberFormat="1" applyFont="1" applyFill="1" applyBorder="1" applyAlignment="1">
      <alignment horizontal="center" vertical="center"/>
    </xf>
    <xf numFmtId="171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8" fillId="3" borderId="11" xfId="6" applyNumberFormat="1" applyFont="1" applyFill="1" applyBorder="1" applyAlignment="1">
      <alignment horizontal="center" vertical="center" wrapText="1"/>
    </xf>
    <xf numFmtId="167" fontId="38" fillId="2" borderId="11" xfId="5" applyNumberFormat="1" applyFont="1" applyFill="1" applyBorder="1" applyAlignment="1">
      <alignment horizontal="center" vertical="center" wrapText="1"/>
    </xf>
    <xf numFmtId="0" fontId="35" fillId="38" borderId="11" xfId="3" applyFont="1" applyFill="1" applyBorder="1" applyAlignment="1">
      <alignment horizontal="left" vertical="center" wrapText="1"/>
    </xf>
    <xf numFmtId="167" fontId="35" fillId="37" borderId="11" xfId="6" applyNumberFormat="1" applyFont="1" applyFill="1" applyBorder="1" applyAlignment="1">
      <alignment horizontal="center" vertical="center" wrapText="1"/>
    </xf>
    <xf numFmtId="171" fontId="32" fillId="0" borderId="0" xfId="0" applyNumberFormat="1" applyFont="1"/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172" fontId="56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7" fontId="33" fillId="37" borderId="11" xfId="6" applyNumberFormat="1" applyFont="1" applyFill="1" applyBorder="1" applyAlignment="1">
      <alignment horizontal="center"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4" fontId="33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167" fontId="38" fillId="2" borderId="11" xfId="5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left"/>
    </xf>
    <xf numFmtId="0" fontId="41" fillId="35" borderId="0" xfId="9" applyFont="1" applyFill="1" applyAlignment="1">
      <alignment horizontal="center" vertical="center"/>
    </xf>
    <xf numFmtId="3" fontId="59" fillId="0" borderId="0" xfId="66" applyNumberFormat="1" applyFont="1" applyAlignment="1" applyProtection="1"/>
    <xf numFmtId="173" fontId="32" fillId="0" borderId="0" xfId="0" applyNumberFormat="1" applyFont="1" applyAlignment="1">
      <alignment wrapText="1"/>
    </xf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3" fontId="56" fillId="3" borderId="14" xfId="6" applyNumberFormat="1" applyFont="1" applyFill="1" applyBorder="1" applyAlignment="1">
      <alignment horizontal="right" vertical="center"/>
    </xf>
    <xf numFmtId="171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1" fontId="56" fillId="3" borderId="12" xfId="6" applyNumberFormat="1" applyFont="1" applyFill="1" applyBorder="1" applyAlignment="1">
      <alignment horizontal="center" vertical="center"/>
    </xf>
    <xf numFmtId="171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1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167" fontId="32" fillId="0" borderId="0" xfId="0" applyNumberFormat="1" applyFont="1" applyAlignment="1">
      <alignment wrapText="1"/>
    </xf>
    <xf numFmtId="0" fontId="43" fillId="0" borderId="0" xfId="66" applyFont="1" applyAlignment="1" applyProtection="1">
      <alignment horizontal="left"/>
    </xf>
    <xf numFmtId="3" fontId="43" fillId="0" borderId="0" xfId="66" applyNumberFormat="1" applyFon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0" fontId="53" fillId="35" borderId="0" xfId="0" applyFont="1" applyFill="1" applyAlignment="1"/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left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1B000000}"/>
    <cellStyle name="Comma_12 Tablica 14-Grafikon 4" xfId="5" xr:uid="{00000000-0005-0000-0000-00001C000000}"/>
    <cellStyle name="Comma_Mjesecni_zbrojni_11_09" xfId="6" xr:uid="{00000000-0005-0000-0000-00001D000000}"/>
    <cellStyle name="Date" xfId="55" xr:uid="{00000000-0005-0000-0000-00001E000000}"/>
    <cellStyle name="Explanatory Text" xfId="26" builtinId="53" customBuiltin="1"/>
    <cellStyle name="Fixed" xfId="56" xr:uid="{00000000-0005-0000-0000-000020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26000000}"/>
    <cellStyle name="Heading2" xfId="58" xr:uid="{00000000-0005-0000-0000-000027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 xr:uid="{00000000-0005-0000-0000-00002D000000}"/>
    <cellStyle name="Normal 2 2" xfId="53" xr:uid="{00000000-0005-0000-0000-00002E000000}"/>
    <cellStyle name="Normal 2 3" xfId="59" xr:uid="{00000000-0005-0000-0000-00002F000000}"/>
    <cellStyle name="Normal 21" xfId="60" xr:uid="{00000000-0005-0000-0000-000030000000}"/>
    <cellStyle name="Normal 3" xfId="8" xr:uid="{00000000-0005-0000-0000-000031000000}"/>
    <cellStyle name="Normal 3 2" xfId="61" xr:uid="{00000000-0005-0000-0000-000032000000}"/>
    <cellStyle name="Normal 3 2 2" xfId="10" xr:uid="{00000000-0005-0000-0000-000033000000}"/>
    <cellStyle name="Normal 4" xfId="9" xr:uid="{00000000-0005-0000-0000-000034000000}"/>
    <cellStyle name="Normal 4 2" xfId="62" xr:uid="{00000000-0005-0000-0000-000035000000}"/>
    <cellStyle name="Normal 5" xfId="1" xr:uid="{00000000-0005-0000-0000-000036000000}"/>
    <cellStyle name="Normal 6" xfId="52" xr:uid="{00000000-0005-0000-0000-000037000000}"/>
    <cellStyle name="Normal 7" xfId="54" xr:uid="{00000000-0005-0000-0000-000038000000}"/>
    <cellStyle name="Normal_novozami1" xfId="3" xr:uid="{00000000-0005-0000-0000-000039000000}"/>
    <cellStyle name="Note" xfId="25" builtinId="10" customBuiltin="1"/>
    <cellStyle name="Obično_ik" xfId="63" xr:uid="{00000000-0005-0000-0000-00003B000000}"/>
    <cellStyle name="Output" xfId="20" builtinId="21" customBuiltin="1"/>
    <cellStyle name="Percent 2" xfId="4" xr:uid="{00000000-0005-0000-0000-00003D000000}"/>
    <cellStyle name="Percent 3" xfId="64" xr:uid="{00000000-0005-0000-0000-00003E000000}"/>
    <cellStyle name="Style 1" xfId="65" xr:uid="{00000000-0005-0000-0000-00003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3C-4A56-B9CD-FFD299955E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63C-4A56-B9CD-FFD299955E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63C-4A56-B9CD-FFD299955E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63C-4A56-B9CD-FFD299955E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63C-4A56-B9CD-FFD299955EC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63C-4A56-B9CD-FFD299955EC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63C-4A56-B9CD-FFD299955EC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63C-4A56-B9CD-FFD299955EC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63C-4A56-B9CD-FFD299955EC7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C-4A56-B9CD-FFD299955EC7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3C-4A56-B9CD-FFD299955EC7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3C-4A56-B9CD-FFD299955EC7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3C-4A56-B9CD-FFD299955EC7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3C-4A56-B9CD-FFD299955EC7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3C-4A56-B9CD-FFD299955EC7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3C-4A56-B9CD-FFD299955EC7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3C-4A56-B9CD-FFD299955EC7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3C-4A56-B9CD-FFD299955EC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0.35913281808578046</c:v>
                </c:pt>
                <c:pt idx="1">
                  <c:v>0.13859598608058843</c:v>
                </c:pt>
                <c:pt idx="2">
                  <c:v>0.1309957716214192</c:v>
                </c:pt>
                <c:pt idx="3">
                  <c:v>0.11140439700568672</c:v>
                </c:pt>
                <c:pt idx="4">
                  <c:v>6.7595567891930261E-2</c:v>
                </c:pt>
                <c:pt idx="5">
                  <c:v>4.7247550003762247E-2</c:v>
                </c:pt>
                <c:pt idx="6">
                  <c:v>4.5021166614104595E-2</c:v>
                </c:pt>
                <c:pt idx="7">
                  <c:v>0.10000674269672777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C-4A56-B9CD-FFD299955EC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161926</xdr:rowOff>
    </xdr:from>
    <xdr:to>
      <xdr:col>7</xdr:col>
      <xdr:colOff>76200</xdr:colOff>
      <xdr:row>64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14A98D-CBED-4373-9D2C-78D9576D5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vana.nenezic/Desktop/Mjese&#269;ni%20izvje&#353;taji/2019%20Mart/Mart%202019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0.35913281808578046</v>
          </cell>
        </row>
        <row r="47">
          <cell r="G47">
            <v>20</v>
          </cell>
          <cell r="I47">
            <v>0.13859598608058843</v>
          </cell>
        </row>
        <row r="48">
          <cell r="G48">
            <v>1</v>
          </cell>
          <cell r="I48">
            <v>0.1309957716214192</v>
          </cell>
        </row>
        <row r="49">
          <cell r="G49">
            <v>9</v>
          </cell>
          <cell r="I49">
            <v>0.11140439700568672</v>
          </cell>
        </row>
        <row r="50">
          <cell r="G50">
            <v>3</v>
          </cell>
          <cell r="I50">
            <v>6.7595567891930261E-2</v>
          </cell>
        </row>
        <row r="51">
          <cell r="G51">
            <v>2</v>
          </cell>
          <cell r="I51">
            <v>4.7247550003762247E-2</v>
          </cell>
        </row>
        <row r="52">
          <cell r="G52">
            <v>8</v>
          </cell>
          <cell r="I52">
            <v>4.5021166614104595E-2</v>
          </cell>
        </row>
        <row r="53">
          <cell r="G53" t="str">
            <v>Ostalo (manje od 3%)/
Others (less than 3%)</v>
          </cell>
          <cell r="I53">
            <v>0.10000674269672777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workbookViewId="0">
      <selection activeCell="A27" sqref="A27"/>
    </sheetView>
  </sheetViews>
  <sheetFormatPr defaultRowHeight="15" x14ac:dyDescent="0.25"/>
  <cols>
    <col min="1" max="1" width="100" style="29" customWidth="1"/>
  </cols>
  <sheetData>
    <row r="7" spans="1:1" ht="15.75" customHeight="1" x14ac:dyDescent="0.25">
      <c r="A7" s="33" t="s">
        <v>8</v>
      </c>
    </row>
    <row r="8" spans="1:1" ht="15.75" customHeight="1" x14ac:dyDescent="0.25">
      <c r="A8" s="34"/>
    </row>
    <row r="9" spans="1:1" ht="15.75" customHeight="1" x14ac:dyDescent="0.25">
      <c r="A9" s="33" t="s">
        <v>9</v>
      </c>
    </row>
    <row r="10" spans="1:1" ht="15.75" customHeight="1" x14ac:dyDescent="0.25"/>
    <row r="11" spans="1:1" ht="15.75" customHeight="1" x14ac:dyDescent="0.25"/>
    <row r="12" spans="1:1" x14ac:dyDescent="0.25">
      <c r="A12" s="30" t="s">
        <v>48</v>
      </c>
    </row>
    <row r="13" spans="1:1" x14ac:dyDescent="0.25">
      <c r="A13" s="30" t="s">
        <v>76</v>
      </c>
    </row>
    <row r="14" spans="1:1" x14ac:dyDescent="0.25">
      <c r="A14" s="31"/>
    </row>
    <row r="15" spans="1:1" x14ac:dyDescent="0.25">
      <c r="A15" s="31"/>
    </row>
    <row r="16" spans="1:1" x14ac:dyDescent="0.25">
      <c r="A16" s="32" t="s">
        <v>49</v>
      </c>
    </row>
    <row r="17" spans="1:1" x14ac:dyDescent="0.25">
      <c r="A17" s="32" t="s">
        <v>77</v>
      </c>
    </row>
    <row r="22" spans="1:1" x14ac:dyDescent="0.25">
      <c r="A22" s="91" t="s">
        <v>75</v>
      </c>
    </row>
    <row r="23" spans="1:1" x14ac:dyDescent="0.25">
      <c r="A23" s="92" t="s">
        <v>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B14" sqref="B14"/>
    </sheetView>
  </sheetViews>
  <sheetFormatPr defaultColWidth="9.140625" defaultRowHeight="12.75" x14ac:dyDescent="0.2"/>
  <cols>
    <col min="1" max="1" width="79.85546875" style="8" customWidth="1"/>
    <col min="2" max="16384" width="9.140625" style="8"/>
  </cols>
  <sheetData>
    <row r="2" spans="1:1" x14ac:dyDescent="0.2">
      <c r="A2" s="66" t="s">
        <v>59</v>
      </c>
    </row>
    <row r="5" spans="1:1" s="9" customFormat="1" x14ac:dyDescent="0.2">
      <c r="A5" s="2" t="s">
        <v>63</v>
      </c>
    </row>
    <row r="6" spans="1:1" s="10" customFormat="1" x14ac:dyDescent="0.2">
      <c r="A6" s="88" t="s">
        <v>62</v>
      </c>
    </row>
    <row r="7" spans="1:1" s="9" customFormat="1" x14ac:dyDescent="0.2">
      <c r="A7" s="2" t="s">
        <v>11</v>
      </c>
    </row>
    <row r="8" spans="1:1" s="10" customFormat="1" x14ac:dyDescent="0.2">
      <c r="A8" s="11" t="s">
        <v>10</v>
      </c>
    </row>
    <row r="9" spans="1:1" s="9" customFormat="1" x14ac:dyDescent="0.2">
      <c r="A9" s="90" t="s">
        <v>64</v>
      </c>
    </row>
    <row r="10" spans="1:1" s="10" customFormat="1" x14ac:dyDescent="0.2">
      <c r="A10" s="89" t="s">
        <v>65</v>
      </c>
    </row>
    <row r="59" spans="1:1" x14ac:dyDescent="0.2">
      <c r="A59" s="12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3000000}"/>
    <hyperlink ref="A9" location="'Tabela 2'!A1" display="Tablela 2: Bruto fakturisana premija za period od 1. januara do 30. septembra 2018." xr:uid="{00000000-0004-0000-0100-000004000000}"/>
    <hyperlink ref="A10" location="'Tabela 2'!A1" display="Table 2: Gross Written Premium for the period 1 January - 30 September 2018" xr:uid="{00000000-0004-0000-0100-000005000000}"/>
    <hyperlink ref="A7" location="'Tabela 1'!A1" display="Grafik 1: Učešće vrsta osiguranja u ukupnoj  BFP" xr:uid="{00000000-0004-0000-0100-000002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90"/>
  <sheetViews>
    <sheetView showGridLines="0" tabSelected="1" zoomScaleNormal="100" workbookViewId="0">
      <selection activeCell="J10" sqref="J10"/>
    </sheetView>
  </sheetViews>
  <sheetFormatPr defaultColWidth="9.140625" defaultRowHeight="11.25" x14ac:dyDescent="0.2"/>
  <cols>
    <col min="1" max="1" width="5" style="3" customWidth="1"/>
    <col min="2" max="2" width="37.42578125" style="3" customWidth="1"/>
    <col min="3" max="3" width="13.42578125" style="3" bestFit="1" customWidth="1"/>
    <col min="4" max="4" width="22.140625" style="3" customWidth="1"/>
    <col min="5" max="5" width="14.85546875" style="3" bestFit="1" customWidth="1"/>
    <col min="6" max="6" width="7" style="3" bestFit="1" customWidth="1"/>
    <col min="7" max="7" width="10.28515625" style="3" customWidth="1"/>
    <col min="8" max="8" width="10" style="3" bestFit="1" customWidth="1"/>
    <col min="9" max="10" width="9.140625" style="3"/>
    <col min="11" max="11" width="7.5703125" style="3" bestFit="1" customWidth="1"/>
    <col min="12" max="12" width="13.7109375" style="3" bestFit="1" customWidth="1"/>
    <col min="13" max="16384" width="9.140625" style="3"/>
  </cols>
  <sheetData>
    <row r="2" spans="1:14" s="23" customFormat="1" ht="15" x14ac:dyDescent="0.25">
      <c r="A2" s="93" t="s">
        <v>63</v>
      </c>
      <c r="B2" s="93"/>
      <c r="C2" s="93"/>
      <c r="D2" s="93"/>
      <c r="E2" s="25"/>
      <c r="F2" s="25"/>
      <c r="G2" s="25"/>
    </row>
    <row r="3" spans="1:14" s="24" customFormat="1" ht="14.25" x14ac:dyDescent="0.2">
      <c r="A3" s="98" t="s">
        <v>62</v>
      </c>
      <c r="B3" s="98"/>
      <c r="C3" s="98"/>
      <c r="D3" s="98"/>
      <c r="E3" s="26"/>
      <c r="F3" s="26"/>
      <c r="G3" s="26"/>
    </row>
    <row r="5" spans="1:14" s="16" customFormat="1" ht="21" customHeight="1" x14ac:dyDescent="0.2">
      <c r="A5" s="101" t="s">
        <v>12</v>
      </c>
      <c r="B5" s="101" t="s">
        <v>54</v>
      </c>
      <c r="C5" s="97" t="s">
        <v>56</v>
      </c>
      <c r="D5" s="97"/>
      <c r="E5" s="96" t="s">
        <v>45</v>
      </c>
      <c r="F5" s="96"/>
      <c r="G5" s="96"/>
    </row>
    <row r="6" spans="1:14" s="15" customFormat="1" ht="23.25" customHeight="1" x14ac:dyDescent="0.25">
      <c r="A6" s="101"/>
      <c r="B6" s="101"/>
      <c r="C6" s="95" t="s">
        <v>13</v>
      </c>
      <c r="D6" s="95" t="s">
        <v>55</v>
      </c>
      <c r="E6" s="95" t="s">
        <v>50</v>
      </c>
      <c r="F6" s="94" t="s">
        <v>53</v>
      </c>
      <c r="G6" s="94"/>
    </row>
    <row r="7" spans="1:14" ht="33" customHeight="1" x14ac:dyDescent="0.2">
      <c r="A7" s="101"/>
      <c r="B7" s="101"/>
      <c r="C7" s="95"/>
      <c r="D7" s="95"/>
      <c r="E7" s="95"/>
      <c r="F7" s="61" t="s">
        <v>52</v>
      </c>
      <c r="G7" s="61" t="s">
        <v>51</v>
      </c>
      <c r="K7" s="17"/>
      <c r="L7" s="18"/>
      <c r="M7" s="18"/>
      <c r="N7" s="18"/>
    </row>
    <row r="8" spans="1:14" s="5" customFormat="1" ht="22.5" x14ac:dyDescent="0.2">
      <c r="A8" s="55">
        <v>1</v>
      </c>
      <c r="B8" s="40" t="s">
        <v>14</v>
      </c>
      <c r="C8" s="41">
        <v>9754</v>
      </c>
      <c r="D8" s="63">
        <v>2892080.5930000031</v>
      </c>
      <c r="E8" s="42">
        <v>3721</v>
      </c>
      <c r="F8" s="41">
        <v>2979</v>
      </c>
      <c r="G8" s="63">
        <v>1807148.8599999994</v>
      </c>
      <c r="H8" s="68"/>
      <c r="I8" s="87"/>
      <c r="K8" s="1"/>
      <c r="L8" s="4"/>
      <c r="M8" s="4"/>
      <c r="N8" s="4"/>
    </row>
    <row r="9" spans="1:14" s="5" customFormat="1" ht="22.5" x14ac:dyDescent="0.2">
      <c r="A9" s="55">
        <v>2</v>
      </c>
      <c r="B9" s="40" t="s">
        <v>15</v>
      </c>
      <c r="C9" s="41">
        <v>8478</v>
      </c>
      <c r="D9" s="63">
        <v>1043115.5200000006</v>
      </c>
      <c r="E9" s="42">
        <v>5545</v>
      </c>
      <c r="F9" s="41">
        <v>4528</v>
      </c>
      <c r="G9" s="63">
        <v>377651.50999999989</v>
      </c>
      <c r="H9" s="68"/>
      <c r="I9" s="87"/>
    </row>
    <row r="10" spans="1:14" s="5" customFormat="1" ht="22.5" x14ac:dyDescent="0.2">
      <c r="A10" s="55">
        <v>3</v>
      </c>
      <c r="B10" s="40" t="s">
        <v>16</v>
      </c>
      <c r="C10" s="41">
        <v>3577</v>
      </c>
      <c r="D10" s="63">
        <v>1492352.2160550458</v>
      </c>
      <c r="E10" s="42">
        <v>1238</v>
      </c>
      <c r="F10" s="41">
        <v>866</v>
      </c>
      <c r="G10" s="63">
        <v>852676.13999999978</v>
      </c>
      <c r="H10" s="68"/>
      <c r="I10" s="87"/>
    </row>
    <row r="11" spans="1:14" s="5" customFormat="1" ht="22.5" x14ac:dyDescent="0.2">
      <c r="A11" s="55">
        <v>4</v>
      </c>
      <c r="B11" s="40" t="s">
        <v>17</v>
      </c>
      <c r="C11" s="41">
        <v>0</v>
      </c>
      <c r="D11" s="63">
        <v>0</v>
      </c>
      <c r="E11" s="42">
        <v>0</v>
      </c>
      <c r="F11" s="41">
        <v>0</v>
      </c>
      <c r="G11" s="63">
        <v>0</v>
      </c>
      <c r="H11" s="68"/>
      <c r="I11" s="87"/>
    </row>
    <row r="12" spans="1:14" s="5" customFormat="1" ht="22.5" x14ac:dyDescent="0.2">
      <c r="A12" s="55">
        <v>5</v>
      </c>
      <c r="B12" s="40" t="s">
        <v>18</v>
      </c>
      <c r="C12" s="41">
        <v>2</v>
      </c>
      <c r="D12" s="63">
        <v>219874.19</v>
      </c>
      <c r="E12" s="42">
        <v>1</v>
      </c>
      <c r="F12" s="43">
        <v>0</v>
      </c>
      <c r="G12" s="64">
        <v>0</v>
      </c>
      <c r="H12" s="68"/>
      <c r="I12" s="87"/>
    </row>
    <row r="13" spans="1:14" s="5" customFormat="1" ht="22.5" x14ac:dyDescent="0.2">
      <c r="A13" s="55">
        <v>6</v>
      </c>
      <c r="B13" s="40" t="s">
        <v>19</v>
      </c>
      <c r="C13" s="41">
        <v>15</v>
      </c>
      <c r="D13" s="63">
        <v>159852.21944954127</v>
      </c>
      <c r="E13" s="42">
        <v>2</v>
      </c>
      <c r="F13" s="41">
        <v>0</v>
      </c>
      <c r="G13" s="63">
        <v>0</v>
      </c>
      <c r="H13" s="68"/>
      <c r="I13" s="87"/>
    </row>
    <row r="14" spans="1:14" s="5" customFormat="1" ht="22.5" customHeight="1" x14ac:dyDescent="0.2">
      <c r="A14" s="55">
        <v>7</v>
      </c>
      <c r="B14" s="40" t="s">
        <v>20</v>
      </c>
      <c r="C14" s="41">
        <v>109</v>
      </c>
      <c r="D14" s="63">
        <v>201148.86733944953</v>
      </c>
      <c r="E14" s="42">
        <v>46</v>
      </c>
      <c r="F14" s="41">
        <v>43</v>
      </c>
      <c r="G14" s="63">
        <v>5733.9400000000005</v>
      </c>
      <c r="H14" s="68"/>
      <c r="I14" s="87"/>
    </row>
    <row r="15" spans="1:14" s="5" customFormat="1" ht="45" x14ac:dyDescent="0.2">
      <c r="A15" s="55">
        <v>8</v>
      </c>
      <c r="B15" s="40" t="s">
        <v>21</v>
      </c>
      <c r="C15" s="41">
        <v>3339</v>
      </c>
      <c r="D15" s="63">
        <v>993962.17623853195</v>
      </c>
      <c r="E15" s="42">
        <v>370</v>
      </c>
      <c r="F15" s="41">
        <v>232</v>
      </c>
      <c r="G15" s="63">
        <v>291939.7099999999</v>
      </c>
      <c r="H15" s="68"/>
      <c r="I15" s="87"/>
    </row>
    <row r="16" spans="1:14" s="5" customFormat="1" ht="22.5" x14ac:dyDescent="0.2">
      <c r="A16" s="55">
        <v>9</v>
      </c>
      <c r="B16" s="40" t="s">
        <v>22</v>
      </c>
      <c r="C16" s="41">
        <v>4475</v>
      </c>
      <c r="D16" s="63">
        <v>2459548.8126605502</v>
      </c>
      <c r="E16" s="42">
        <v>797</v>
      </c>
      <c r="F16" s="41">
        <v>598</v>
      </c>
      <c r="G16" s="63">
        <v>236578.3599999999</v>
      </c>
      <c r="H16" s="68"/>
      <c r="I16" s="87"/>
    </row>
    <row r="17" spans="1:9" s="5" customFormat="1" ht="33.75" x14ac:dyDescent="0.2">
      <c r="A17" s="55">
        <v>10</v>
      </c>
      <c r="B17" s="40" t="s">
        <v>23</v>
      </c>
      <c r="C17" s="41">
        <v>63008</v>
      </c>
      <c r="D17" s="63">
        <v>7928813.5841283696</v>
      </c>
      <c r="E17" s="42">
        <v>4532</v>
      </c>
      <c r="F17" s="41">
        <v>3067</v>
      </c>
      <c r="G17" s="63">
        <v>2851100.8100000015</v>
      </c>
      <c r="H17" s="68"/>
      <c r="I17" s="87"/>
    </row>
    <row r="18" spans="1:9" s="5" customFormat="1" ht="33.75" x14ac:dyDescent="0.2">
      <c r="A18" s="55">
        <v>11</v>
      </c>
      <c r="B18" s="40" t="s">
        <v>24</v>
      </c>
      <c r="C18" s="41">
        <v>4</v>
      </c>
      <c r="D18" s="63">
        <v>116511.33229357799</v>
      </c>
      <c r="E18" s="42">
        <v>50</v>
      </c>
      <c r="F18" s="41">
        <v>41</v>
      </c>
      <c r="G18" s="63">
        <v>3769.36</v>
      </c>
      <c r="H18" s="68"/>
      <c r="I18" s="87"/>
    </row>
    <row r="19" spans="1:9" s="5" customFormat="1" ht="33.75" x14ac:dyDescent="0.2">
      <c r="A19" s="55">
        <v>12</v>
      </c>
      <c r="B19" s="40" t="s">
        <v>25</v>
      </c>
      <c r="C19" s="41">
        <v>240</v>
      </c>
      <c r="D19" s="63">
        <v>19263.88036697248</v>
      </c>
      <c r="E19" s="42">
        <v>15</v>
      </c>
      <c r="F19" s="41">
        <v>9</v>
      </c>
      <c r="G19" s="63">
        <v>3925.4899999999993</v>
      </c>
      <c r="H19" s="68"/>
      <c r="I19" s="87"/>
    </row>
    <row r="20" spans="1:9" s="5" customFormat="1" ht="22.5" customHeight="1" x14ac:dyDescent="0.2">
      <c r="A20" s="55">
        <v>13</v>
      </c>
      <c r="B20" s="40" t="s">
        <v>26</v>
      </c>
      <c r="C20" s="41">
        <v>563</v>
      </c>
      <c r="D20" s="63">
        <v>565377.73935779813</v>
      </c>
      <c r="E20" s="42">
        <v>285</v>
      </c>
      <c r="F20" s="41">
        <v>133</v>
      </c>
      <c r="G20" s="63">
        <v>52067.53</v>
      </c>
      <c r="H20" s="68"/>
      <c r="I20" s="87"/>
    </row>
    <row r="21" spans="1:9" s="5" customFormat="1" ht="22.5" customHeight="1" x14ac:dyDescent="0.2">
      <c r="A21" s="55">
        <v>14</v>
      </c>
      <c r="B21" s="40" t="s">
        <v>27</v>
      </c>
      <c r="C21" s="41">
        <v>415</v>
      </c>
      <c r="D21" s="63">
        <v>222716.76045871564</v>
      </c>
      <c r="E21" s="42">
        <v>34</v>
      </c>
      <c r="F21" s="41">
        <v>31</v>
      </c>
      <c r="G21" s="63">
        <v>84683.25</v>
      </c>
      <c r="H21" s="68"/>
      <c r="I21" s="87"/>
    </row>
    <row r="22" spans="1:9" s="5" customFormat="1" ht="22.5" x14ac:dyDescent="0.2">
      <c r="A22" s="55">
        <v>15</v>
      </c>
      <c r="B22" s="40" t="s">
        <v>28</v>
      </c>
      <c r="C22" s="41">
        <v>37</v>
      </c>
      <c r="D22" s="63">
        <v>14212.779816513761</v>
      </c>
      <c r="E22" s="42">
        <v>3</v>
      </c>
      <c r="F22" s="41">
        <v>2</v>
      </c>
      <c r="G22" s="63">
        <v>402.68</v>
      </c>
      <c r="H22" s="68"/>
      <c r="I22" s="87"/>
    </row>
    <row r="23" spans="1:9" s="5" customFormat="1" ht="22.5" x14ac:dyDescent="0.2">
      <c r="A23" s="55">
        <v>16</v>
      </c>
      <c r="B23" s="40" t="s">
        <v>29</v>
      </c>
      <c r="C23" s="41">
        <v>563</v>
      </c>
      <c r="D23" s="63">
        <v>102071.77752293576</v>
      </c>
      <c r="E23" s="42">
        <v>4</v>
      </c>
      <c r="F23" s="41">
        <v>1</v>
      </c>
      <c r="G23" s="63">
        <v>656.7</v>
      </c>
      <c r="H23" s="68"/>
      <c r="I23" s="87"/>
    </row>
    <row r="24" spans="1:9" s="5" customFormat="1" ht="22.5" customHeight="1" x14ac:dyDescent="0.2">
      <c r="A24" s="55">
        <v>17</v>
      </c>
      <c r="B24" s="40" t="s">
        <v>30</v>
      </c>
      <c r="C24" s="41">
        <v>570</v>
      </c>
      <c r="D24" s="63">
        <v>2197.1926605504577</v>
      </c>
      <c r="E24" s="42">
        <v>0</v>
      </c>
      <c r="F24" s="41">
        <v>0</v>
      </c>
      <c r="G24" s="63">
        <v>0</v>
      </c>
      <c r="H24" s="68"/>
      <c r="I24" s="87"/>
    </row>
    <row r="25" spans="1:9" s="5" customFormat="1" ht="22.5" x14ac:dyDescent="0.2">
      <c r="A25" s="55">
        <v>18</v>
      </c>
      <c r="B25" s="40" t="s">
        <v>31</v>
      </c>
      <c r="C25" s="41">
        <v>12810</v>
      </c>
      <c r="D25" s="63">
        <v>210295.97440367108</v>
      </c>
      <c r="E25" s="42">
        <v>835</v>
      </c>
      <c r="F25" s="41">
        <v>634</v>
      </c>
      <c r="G25" s="63">
        <v>83898.38</v>
      </c>
      <c r="H25" s="68"/>
      <c r="I25" s="87"/>
    </row>
    <row r="26" spans="1:9" s="5" customFormat="1" ht="22.5" x14ac:dyDescent="0.2">
      <c r="A26" s="55">
        <v>19</v>
      </c>
      <c r="B26" s="40" t="s">
        <v>32</v>
      </c>
      <c r="C26" s="41">
        <v>2694</v>
      </c>
      <c r="D26" s="63">
        <v>13447.43</v>
      </c>
      <c r="E26" s="42">
        <v>164</v>
      </c>
      <c r="F26" s="41">
        <v>162</v>
      </c>
      <c r="G26" s="63">
        <v>9685.7899999999991</v>
      </c>
      <c r="H26" s="68"/>
      <c r="I26" s="87"/>
    </row>
    <row r="27" spans="1:9" s="5" customFormat="1" ht="22.5" x14ac:dyDescent="0.2">
      <c r="A27" s="55">
        <v>20</v>
      </c>
      <c r="B27" s="40" t="s">
        <v>33</v>
      </c>
      <c r="C27" s="41">
        <v>42594</v>
      </c>
      <c r="D27" s="63">
        <v>3059875.5719366153</v>
      </c>
      <c r="E27" s="42">
        <v>761</v>
      </c>
      <c r="F27" s="41">
        <v>461</v>
      </c>
      <c r="G27" s="63">
        <v>1308038.5999999999</v>
      </c>
      <c r="H27" s="68"/>
      <c r="I27" s="87"/>
    </row>
    <row r="28" spans="1:9" s="5" customFormat="1" ht="22.5" x14ac:dyDescent="0.2">
      <c r="A28" s="55">
        <v>21</v>
      </c>
      <c r="B28" s="40" t="s">
        <v>34</v>
      </c>
      <c r="C28" s="41">
        <v>49</v>
      </c>
      <c r="D28" s="63">
        <v>20793.650000000001</v>
      </c>
      <c r="E28" s="42">
        <v>9</v>
      </c>
      <c r="F28" s="41">
        <v>8</v>
      </c>
      <c r="G28" s="63">
        <v>3620.6000000000004</v>
      </c>
      <c r="H28" s="68"/>
      <c r="I28" s="87"/>
    </row>
    <row r="29" spans="1:9" s="5" customFormat="1" ht="45" x14ac:dyDescent="0.2">
      <c r="A29" s="55">
        <v>22</v>
      </c>
      <c r="B29" s="40" t="s">
        <v>35</v>
      </c>
      <c r="C29" s="41">
        <v>32568</v>
      </c>
      <c r="D29" s="63">
        <v>338301.44009999785</v>
      </c>
      <c r="E29" s="42">
        <v>221</v>
      </c>
      <c r="F29" s="41">
        <v>165</v>
      </c>
      <c r="G29" s="63">
        <v>94958.849999999991</v>
      </c>
      <c r="H29" s="68"/>
      <c r="I29" s="87"/>
    </row>
    <row r="30" spans="1:9" s="5" customFormat="1" ht="22.5" customHeight="1" x14ac:dyDescent="0.2">
      <c r="A30" s="55">
        <v>23</v>
      </c>
      <c r="B30" s="40" t="s">
        <v>36</v>
      </c>
      <c r="C30" s="41">
        <v>3</v>
      </c>
      <c r="D30" s="63">
        <v>1850</v>
      </c>
      <c r="E30" s="42">
        <v>0</v>
      </c>
      <c r="F30" s="41">
        <v>0</v>
      </c>
      <c r="G30" s="63">
        <v>0</v>
      </c>
      <c r="H30" s="68"/>
      <c r="I30" s="87"/>
    </row>
    <row r="31" spans="1:9" s="19" customFormat="1" ht="24.6" customHeight="1" x14ac:dyDescent="0.2">
      <c r="A31" s="56"/>
      <c r="B31" s="44" t="s">
        <v>37</v>
      </c>
      <c r="C31" s="45">
        <f>SUM(C8:C26)</f>
        <v>110653</v>
      </c>
      <c r="D31" s="45">
        <f t="shared" ref="D31:G31" si="0">SUM(D8:D26)</f>
        <v>18656843.045752231</v>
      </c>
      <c r="E31" s="45">
        <f>SUM(E8:E26)</f>
        <v>17642</v>
      </c>
      <c r="F31" s="45">
        <f t="shared" si="0"/>
        <v>13326</v>
      </c>
      <c r="G31" s="45">
        <f t="shared" si="0"/>
        <v>6661918.5100000007</v>
      </c>
      <c r="H31" s="68"/>
      <c r="I31" s="87"/>
    </row>
    <row r="32" spans="1:9" s="19" customFormat="1" ht="24.6" customHeight="1" x14ac:dyDescent="0.2">
      <c r="A32" s="56"/>
      <c r="B32" s="44" t="s">
        <v>38</v>
      </c>
      <c r="C32" s="45">
        <f>SUM(C27:C30)</f>
        <v>75214</v>
      </c>
      <c r="D32" s="45">
        <f>SUM(D27:D30)</f>
        <v>3420820.6620366131</v>
      </c>
      <c r="E32" s="45">
        <f t="shared" ref="E32:F32" si="1">SUM(E27:E30)</f>
        <v>991</v>
      </c>
      <c r="F32" s="45">
        <f t="shared" si="1"/>
        <v>634</v>
      </c>
      <c r="G32" s="45">
        <f>SUM(G27:G30)</f>
        <v>1406618.05</v>
      </c>
      <c r="H32" s="68"/>
      <c r="I32" s="87"/>
    </row>
    <row r="33" spans="1:9" s="19" customFormat="1" ht="24.6" customHeight="1" x14ac:dyDescent="0.2">
      <c r="A33" s="56"/>
      <c r="B33" s="57" t="s">
        <v>39</v>
      </c>
      <c r="C33" s="58">
        <f>C31+C32</f>
        <v>185867</v>
      </c>
      <c r="D33" s="58">
        <f t="shared" ref="D33:G33" si="2">D31+D32</f>
        <v>22077663.707788844</v>
      </c>
      <c r="E33" s="58">
        <f t="shared" si="2"/>
        <v>18633</v>
      </c>
      <c r="F33" s="58">
        <f t="shared" si="2"/>
        <v>13960</v>
      </c>
      <c r="G33" s="58">
        <f t="shared" si="2"/>
        <v>8068536.5600000005</v>
      </c>
      <c r="H33" s="68"/>
      <c r="I33" s="87"/>
    </row>
    <row r="34" spans="1:9" x14ac:dyDescent="0.2">
      <c r="A34" s="3" t="s">
        <v>61</v>
      </c>
      <c r="H34" s="68"/>
      <c r="I34" s="87"/>
    </row>
    <row r="36" spans="1:9" ht="15" x14ac:dyDescent="0.2">
      <c r="A36" s="103" t="s">
        <v>11</v>
      </c>
      <c r="B36" s="103"/>
      <c r="C36" s="103"/>
    </row>
    <row r="37" spans="1:9" ht="14.25" x14ac:dyDescent="0.2">
      <c r="A37" s="102" t="s">
        <v>10</v>
      </c>
      <c r="B37" s="102"/>
      <c r="C37" s="102"/>
    </row>
    <row r="60" spans="2:4" x14ac:dyDescent="0.2">
      <c r="B60" s="100"/>
      <c r="C60" s="100"/>
      <c r="D60" s="100"/>
    </row>
    <row r="61" spans="2:4" x14ac:dyDescent="0.2">
      <c r="B61" s="65"/>
      <c r="C61" s="65"/>
      <c r="D61" s="65"/>
    </row>
    <row r="62" spans="2:4" x14ac:dyDescent="0.2">
      <c r="B62" s="65"/>
      <c r="C62" s="65"/>
      <c r="D62" s="65"/>
    </row>
    <row r="66" spans="1:2" x14ac:dyDescent="0.2">
      <c r="A66" s="3" t="s">
        <v>61</v>
      </c>
    </row>
    <row r="69" spans="1:2" s="8" customFormat="1" ht="12.75" x14ac:dyDescent="0.2">
      <c r="A69" s="99" t="s">
        <v>47</v>
      </c>
      <c r="B69" s="99"/>
    </row>
    <row r="90" spans="2:2" x14ac:dyDescent="0.2">
      <c r="B90" s="6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horizontalDpi="4294967294" verticalDpi="4294967294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33"/>
  <sheetViews>
    <sheetView showGridLines="0" zoomScaleNormal="100" workbookViewId="0">
      <selection activeCell="C7" sqref="C7"/>
    </sheetView>
  </sheetViews>
  <sheetFormatPr defaultColWidth="9.140625" defaultRowHeight="11.25" x14ac:dyDescent="0.2"/>
  <cols>
    <col min="1" max="1" width="33" style="7" bestFit="1" customWidth="1"/>
    <col min="2" max="2" width="14" style="7" customWidth="1"/>
    <col min="3" max="3" width="11.28515625" style="7" customWidth="1"/>
    <col min="4" max="4" width="12.7109375" style="7" customWidth="1"/>
    <col min="5" max="5" width="13.42578125" style="7" customWidth="1"/>
    <col min="6" max="6" width="12.28515625" style="7" bestFit="1" customWidth="1"/>
    <col min="7" max="7" width="11.7109375" style="7" customWidth="1"/>
    <col min="8" max="8" width="12.42578125" style="7" customWidth="1"/>
    <col min="9" max="9" width="12.42578125" style="7" bestFit="1" customWidth="1"/>
    <col min="10" max="11" width="11.7109375" style="7" customWidth="1"/>
    <col min="12" max="12" width="13.85546875" style="7" customWidth="1"/>
    <col min="13" max="13" width="13" style="7" customWidth="1"/>
    <col min="14" max="14" width="9" style="7" customWidth="1"/>
    <col min="15" max="16384" width="9.140625" style="7"/>
  </cols>
  <sheetData>
    <row r="2" spans="1:15" s="21" customFormat="1" ht="15" customHeight="1" x14ac:dyDescent="0.2">
      <c r="A2" s="105" t="s">
        <v>64</v>
      </c>
      <c r="B2" s="105"/>
      <c r="C2" s="105"/>
      <c r="D2" s="105"/>
      <c r="E2" s="105"/>
      <c r="F2" s="105"/>
      <c r="G2" s="27"/>
      <c r="H2" s="27"/>
      <c r="I2" s="27"/>
      <c r="J2" s="27"/>
      <c r="K2" s="27"/>
      <c r="L2" s="27"/>
      <c r="M2" s="27"/>
      <c r="N2" s="27"/>
    </row>
    <row r="3" spans="1:15" s="22" customFormat="1" ht="14.25" customHeight="1" x14ac:dyDescent="0.2">
      <c r="A3" s="106" t="s">
        <v>65</v>
      </c>
      <c r="B3" s="106"/>
      <c r="C3" s="106"/>
      <c r="D3" s="106"/>
      <c r="E3" s="106"/>
      <c r="F3" s="28"/>
      <c r="G3" s="28"/>
      <c r="H3" s="28"/>
      <c r="I3" s="28"/>
      <c r="J3" s="28"/>
      <c r="K3" s="28"/>
      <c r="L3" s="28"/>
      <c r="M3" s="28"/>
      <c r="N3" s="28"/>
    </row>
    <row r="4" spans="1:15" x14ac:dyDescent="0.2">
      <c r="M4" s="104"/>
      <c r="N4" s="104"/>
    </row>
    <row r="5" spans="1:15" s="14" customFormat="1" ht="24" customHeight="1" x14ac:dyDescent="0.2">
      <c r="A5" s="108" t="s">
        <v>44</v>
      </c>
      <c r="B5" s="107" t="s">
        <v>40</v>
      </c>
      <c r="C5" s="107"/>
      <c r="D5" s="107"/>
      <c r="E5" s="107"/>
      <c r="F5" s="107" t="s">
        <v>41</v>
      </c>
      <c r="G5" s="107"/>
      <c r="H5" s="107"/>
      <c r="I5" s="107"/>
      <c r="J5" s="107" t="s">
        <v>42</v>
      </c>
      <c r="K5" s="107"/>
      <c r="L5" s="107"/>
      <c r="M5" s="107"/>
      <c r="N5" s="107"/>
    </row>
    <row r="6" spans="1:15" s="13" customFormat="1" ht="24" x14ac:dyDescent="0.2">
      <c r="A6" s="108"/>
      <c r="B6" s="62" t="s">
        <v>66</v>
      </c>
      <c r="C6" s="62" t="s">
        <v>67</v>
      </c>
      <c r="D6" s="62" t="s">
        <v>68</v>
      </c>
      <c r="E6" s="62" t="s">
        <v>69</v>
      </c>
      <c r="F6" s="80" t="s">
        <v>70</v>
      </c>
      <c r="G6" s="80" t="s">
        <v>67</v>
      </c>
      <c r="H6" s="80" t="s">
        <v>71</v>
      </c>
      <c r="I6" s="80" t="s">
        <v>72</v>
      </c>
      <c r="J6" s="62" t="s">
        <v>73</v>
      </c>
      <c r="K6" s="62" t="s">
        <v>67</v>
      </c>
      <c r="L6" s="62" t="s">
        <v>74</v>
      </c>
      <c r="M6" s="62" t="s">
        <v>72</v>
      </c>
      <c r="N6" s="62" t="s">
        <v>43</v>
      </c>
    </row>
    <row r="7" spans="1:15" ht="14.25" customHeight="1" x14ac:dyDescent="0.2">
      <c r="A7" s="50" t="s">
        <v>0</v>
      </c>
      <c r="B7" s="48">
        <v>6607015.302385238</v>
      </c>
      <c r="C7" s="47">
        <v>8012818.5927522285</v>
      </c>
      <c r="D7" s="38">
        <f>B7/$B$16</f>
        <v>0.42777530656029616</v>
      </c>
      <c r="E7" s="77">
        <f>C7/$C$16</f>
        <v>0.42948416155414781</v>
      </c>
      <c r="F7" s="84"/>
      <c r="G7" s="85"/>
      <c r="H7" s="85"/>
      <c r="I7" s="85"/>
      <c r="J7" s="79">
        <f>B7</f>
        <v>6607015.302385238</v>
      </c>
      <c r="K7" s="48">
        <f>C7</f>
        <v>8012818.5927522285</v>
      </c>
      <c r="L7" s="38">
        <f t="shared" ref="L7:L15" si="0">J7/$J$16</f>
        <v>0.35977532873251233</v>
      </c>
      <c r="M7" s="38">
        <f t="shared" ref="M7:M16" si="1">K7/$K$16</f>
        <v>0.36293779535763848</v>
      </c>
      <c r="N7" s="51">
        <f>K7/J7*100</f>
        <v>121.2774335464226</v>
      </c>
    </row>
    <row r="8" spans="1:15" ht="14.25" customHeight="1" x14ac:dyDescent="0.2">
      <c r="A8" s="50" t="s">
        <v>58</v>
      </c>
      <c r="B8" s="48">
        <v>2992115.99</v>
      </c>
      <c r="C8" s="47">
        <v>3353038.19</v>
      </c>
      <c r="D8" s="38">
        <f>B8/$B$16</f>
        <v>0.19372640690330026</v>
      </c>
      <c r="E8" s="77">
        <f>C8/$C$16</f>
        <v>0.17972162716796916</v>
      </c>
      <c r="F8" s="84"/>
      <c r="G8" s="85"/>
      <c r="H8" s="85"/>
      <c r="I8" s="85"/>
      <c r="J8" s="79">
        <f t="shared" ref="J8:J11" si="2">B8</f>
        <v>2992115.99</v>
      </c>
      <c r="K8" s="48">
        <f>C8</f>
        <v>3353038.19</v>
      </c>
      <c r="L8" s="38">
        <f t="shared" si="0"/>
        <v>0.16293128812936558</v>
      </c>
      <c r="M8" s="38">
        <f t="shared" si="1"/>
        <v>0.15187468358878356</v>
      </c>
      <c r="N8" s="51">
        <f t="shared" ref="N8:N15" si="3">K8/J8*100</f>
        <v>112.06244013287731</v>
      </c>
    </row>
    <row r="9" spans="1:15" ht="14.25" customHeight="1" x14ac:dyDescent="0.2">
      <c r="A9" s="50" t="s">
        <v>1</v>
      </c>
      <c r="B9" s="48">
        <v>1089786.55</v>
      </c>
      <c r="C9" s="47">
        <v>1616402.9200000002</v>
      </c>
      <c r="D9" s="38">
        <f>B9/$B$16</f>
        <v>7.0558906582710315E-2</v>
      </c>
      <c r="E9" s="77">
        <f>C9/$C$16</f>
        <v>8.66386084739037E-2</v>
      </c>
      <c r="F9" s="84"/>
      <c r="G9" s="85"/>
      <c r="H9" s="85"/>
      <c r="I9" s="85"/>
      <c r="J9" s="79">
        <f t="shared" si="2"/>
        <v>1089786.55</v>
      </c>
      <c r="K9" s="48">
        <f t="shared" ref="K9:K10" si="4">C9</f>
        <v>1616402.9200000002</v>
      </c>
      <c r="L9" s="38">
        <f t="shared" si="0"/>
        <v>5.9342728347091006E-2</v>
      </c>
      <c r="M9" s="38">
        <f t="shared" si="1"/>
        <v>7.3214400825833081E-2</v>
      </c>
      <c r="N9" s="51">
        <f t="shared" si="3"/>
        <v>148.32289130380624</v>
      </c>
    </row>
    <row r="10" spans="1:15" ht="14.25" customHeight="1" x14ac:dyDescent="0.2">
      <c r="A10" s="50" t="s">
        <v>2</v>
      </c>
      <c r="B10" s="48">
        <v>2540210.9784950158</v>
      </c>
      <c r="C10" s="47">
        <v>3146885.5599999996</v>
      </c>
      <c r="D10" s="38">
        <f>B10/$B$16</f>
        <v>0.16446753644739417</v>
      </c>
      <c r="E10" s="77">
        <f>C10/$C$16</f>
        <v>0.16867192119711161</v>
      </c>
      <c r="F10" s="84"/>
      <c r="G10" s="85"/>
      <c r="H10" s="85"/>
      <c r="I10" s="85"/>
      <c r="J10" s="79">
        <f t="shared" si="2"/>
        <v>2540210.9784950158</v>
      </c>
      <c r="K10" s="48">
        <f t="shared" si="4"/>
        <v>3146885.5599999996</v>
      </c>
      <c r="L10" s="38">
        <f t="shared" si="0"/>
        <v>0.13832346347193214</v>
      </c>
      <c r="M10" s="38">
        <f t="shared" si="1"/>
        <v>0.14253707283754852</v>
      </c>
      <c r="N10" s="51">
        <f t="shared" si="3"/>
        <v>123.88284227731418</v>
      </c>
    </row>
    <row r="11" spans="1:15" ht="12" x14ac:dyDescent="0.2">
      <c r="A11" s="50" t="s">
        <v>3</v>
      </c>
      <c r="B11" s="71">
        <v>2215931.2399999998</v>
      </c>
      <c r="C11" s="72">
        <v>2527697.7829999994</v>
      </c>
      <c r="D11" s="73">
        <f>B11/$B$16</f>
        <v>0.14347184350629891</v>
      </c>
      <c r="E11" s="78">
        <f>C11/$C$16</f>
        <v>0.13548368160686775</v>
      </c>
      <c r="F11" s="84"/>
      <c r="G11" s="85"/>
      <c r="H11" s="86"/>
      <c r="I11" s="86"/>
      <c r="J11" s="79">
        <f t="shared" si="2"/>
        <v>2215931.2399999998</v>
      </c>
      <c r="K11" s="48">
        <f>C11</f>
        <v>2527697.7829999994</v>
      </c>
      <c r="L11" s="38">
        <f t="shared" si="0"/>
        <v>0.12066528588662845</v>
      </c>
      <c r="M11" s="38">
        <f t="shared" si="1"/>
        <v>0.11449118060930721</v>
      </c>
      <c r="N11" s="51">
        <f t="shared" si="3"/>
        <v>114.06932387486894</v>
      </c>
    </row>
    <row r="12" spans="1:15" ht="14.45" customHeight="1" x14ac:dyDescent="0.2">
      <c r="A12" s="69" t="s">
        <v>7</v>
      </c>
      <c r="B12" s="76"/>
      <c r="C12" s="76"/>
      <c r="D12" s="76"/>
      <c r="E12" s="76"/>
      <c r="F12" s="81">
        <v>390896.42000000004</v>
      </c>
      <c r="G12" s="82">
        <v>764717.97</v>
      </c>
      <c r="H12" s="83">
        <f>F12/$F$16</f>
        <v>0.13390435413846161</v>
      </c>
      <c r="I12" s="83">
        <f>G12/$G$16</f>
        <v>0.22354810308726294</v>
      </c>
      <c r="J12" s="49">
        <f>F12</f>
        <v>390896.42000000004</v>
      </c>
      <c r="K12" s="48">
        <f>G12</f>
        <v>764717.97</v>
      </c>
      <c r="L12" s="38">
        <f t="shared" si="0"/>
        <v>2.1285691279554143E-2</v>
      </c>
      <c r="M12" s="38">
        <f t="shared" si="1"/>
        <v>3.4637631051976439E-2</v>
      </c>
      <c r="N12" s="51">
        <f t="shared" si="3"/>
        <v>195.63186841158583</v>
      </c>
    </row>
    <row r="13" spans="1:15" ht="14.25" customHeight="1" x14ac:dyDescent="0.2">
      <c r="A13" s="69" t="s">
        <v>4</v>
      </c>
      <c r="B13" s="76"/>
      <c r="C13" s="76"/>
      <c r="D13" s="76"/>
      <c r="E13" s="76"/>
      <c r="F13" s="70">
        <v>769402.82</v>
      </c>
      <c r="G13" s="49">
        <v>896783.37203661562</v>
      </c>
      <c r="H13" s="39">
        <f>F13/$F$16</f>
        <v>0.263564418636556</v>
      </c>
      <c r="I13" s="39">
        <f>G13/$G$16</f>
        <v>0.26215445375107982</v>
      </c>
      <c r="J13" s="49">
        <f t="shared" ref="J13:J15" si="5">F13</f>
        <v>769402.82</v>
      </c>
      <c r="K13" s="48">
        <f t="shared" ref="K13:K15" si="6">G13</f>
        <v>896783.37203661562</v>
      </c>
      <c r="L13" s="38">
        <f t="shared" si="0"/>
        <v>4.1896702190668211E-2</v>
      </c>
      <c r="M13" s="38">
        <f t="shared" si="1"/>
        <v>4.0619486912477833E-2</v>
      </c>
      <c r="N13" s="51">
        <f t="shared" si="3"/>
        <v>116.55576880217512</v>
      </c>
    </row>
    <row r="14" spans="1:15" ht="14.25" customHeight="1" x14ac:dyDescent="0.2">
      <c r="A14" s="69" t="s">
        <v>5</v>
      </c>
      <c r="B14" s="76"/>
      <c r="C14" s="76"/>
      <c r="D14" s="76"/>
      <c r="E14" s="76"/>
      <c r="F14" s="70">
        <v>443139.07</v>
      </c>
      <c r="G14" s="49">
        <v>454565.75</v>
      </c>
      <c r="H14" s="39">
        <f>F14/$F$16</f>
        <v>0.15180044616900948</v>
      </c>
      <c r="I14" s="39">
        <f>G14/$G$16</f>
        <v>0.13288207565063365</v>
      </c>
      <c r="J14" s="49">
        <f t="shared" si="5"/>
        <v>443139.07</v>
      </c>
      <c r="K14" s="48">
        <f t="shared" si="6"/>
        <v>454565.75</v>
      </c>
      <c r="L14" s="38">
        <f t="shared" si="0"/>
        <v>2.4130488168524877E-2</v>
      </c>
      <c r="M14" s="38">
        <f t="shared" si="1"/>
        <v>2.0589395509255471E-2</v>
      </c>
      <c r="N14" s="51">
        <f t="shared" si="3"/>
        <v>102.57857651775095</v>
      </c>
    </row>
    <row r="15" spans="1:15" ht="14.25" customHeight="1" x14ac:dyDescent="0.2">
      <c r="A15" s="69" t="s">
        <v>6</v>
      </c>
      <c r="B15" s="76"/>
      <c r="C15" s="76"/>
      <c r="D15" s="76"/>
      <c r="E15" s="76"/>
      <c r="F15" s="70">
        <v>1315782.82</v>
      </c>
      <c r="G15" s="49">
        <v>1304753.569999998</v>
      </c>
      <c r="H15" s="39">
        <f>F15/$F$16</f>
        <v>0.45073078105597303</v>
      </c>
      <c r="I15" s="39">
        <f>G15/$G$16</f>
        <v>0.38141536751102356</v>
      </c>
      <c r="J15" s="49">
        <f t="shared" si="5"/>
        <v>1315782.82</v>
      </c>
      <c r="K15" s="48">
        <f t="shared" si="6"/>
        <v>1304753.569999998</v>
      </c>
      <c r="L15" s="38">
        <f t="shared" si="0"/>
        <v>7.1649023793723038E-2</v>
      </c>
      <c r="M15" s="38">
        <f t="shared" si="1"/>
        <v>5.9098353307179434E-2</v>
      </c>
      <c r="N15" s="51">
        <f t="shared" si="3"/>
        <v>99.161772761252337</v>
      </c>
    </row>
    <row r="16" spans="1:15" s="20" customFormat="1" ht="18.2" customHeight="1" x14ac:dyDescent="0.2">
      <c r="A16" s="52" t="s">
        <v>57</v>
      </c>
      <c r="B16" s="74">
        <f>SUM(B7:B15)</f>
        <v>15445060.060880257</v>
      </c>
      <c r="C16" s="74">
        <f>SUM(C7:C15)</f>
        <v>18656843.045752227</v>
      </c>
      <c r="D16" s="75">
        <f>B16/B16</f>
        <v>1</v>
      </c>
      <c r="E16" s="75">
        <f>C16/C16</f>
        <v>1</v>
      </c>
      <c r="F16" s="60">
        <f>SUM(F7:F15)</f>
        <v>2919221.13</v>
      </c>
      <c r="G16" s="60">
        <f>SUM(G7:G15)</f>
        <v>3420820.6620366136</v>
      </c>
      <c r="H16" s="53">
        <f>SUM(H7:H15)</f>
        <v>1</v>
      </c>
      <c r="I16" s="53">
        <f>G16/$G$16</f>
        <v>1</v>
      </c>
      <c r="J16" s="60">
        <f>SUM(J7:J15)</f>
        <v>18364281.190880258</v>
      </c>
      <c r="K16" s="60">
        <f>SUM(K7:K15)</f>
        <v>22077663.70778884</v>
      </c>
      <c r="L16" s="59">
        <f>J16/J16</f>
        <v>1</v>
      </c>
      <c r="M16" s="59">
        <f t="shared" si="1"/>
        <v>1</v>
      </c>
      <c r="N16" s="54">
        <f>K16/J16*100</f>
        <v>120.2206799074317</v>
      </c>
      <c r="O16" s="7"/>
    </row>
    <row r="17" spans="1:12" x14ac:dyDescent="0.2">
      <c r="A17" s="7" t="s">
        <v>60</v>
      </c>
      <c r="B17" s="36"/>
      <c r="C17" s="37"/>
      <c r="D17" s="36"/>
      <c r="E17" s="36"/>
      <c r="F17" s="36"/>
      <c r="G17" s="35"/>
      <c r="H17" s="35"/>
      <c r="K17" s="35"/>
    </row>
    <row r="18" spans="1:12" ht="12" x14ac:dyDescent="0.2">
      <c r="A18" s="13"/>
    </row>
    <row r="19" spans="1:12" ht="12" x14ac:dyDescent="0.2">
      <c r="A19" s="13"/>
    </row>
    <row r="20" spans="1:12" ht="12" x14ac:dyDescent="0.2">
      <c r="A20" s="67" t="s">
        <v>46</v>
      </c>
    </row>
    <row r="21" spans="1:12" ht="12" x14ac:dyDescent="0.2">
      <c r="A21" s="13"/>
    </row>
    <row r="22" spans="1:12" ht="12" x14ac:dyDescent="0.2">
      <c r="A22" s="13"/>
    </row>
    <row r="23" spans="1:12" ht="12" x14ac:dyDescent="0.2">
      <c r="A23" s="13"/>
      <c r="L23" s="46"/>
    </row>
    <row r="24" spans="1:12" ht="12" x14ac:dyDescent="0.2">
      <c r="A24" s="13"/>
      <c r="L24" s="46"/>
    </row>
    <row r="25" spans="1:12" ht="12" x14ac:dyDescent="0.2">
      <c r="A25" s="13"/>
      <c r="L25" s="46"/>
    </row>
    <row r="26" spans="1:12" x14ac:dyDescent="0.2">
      <c r="L26" s="46"/>
    </row>
    <row r="27" spans="1:12" x14ac:dyDescent="0.2">
      <c r="L27" s="46"/>
    </row>
    <row r="28" spans="1:12" x14ac:dyDescent="0.2">
      <c r="L28" s="46"/>
    </row>
    <row r="29" spans="1:12" x14ac:dyDescent="0.2">
      <c r="L29" s="46"/>
    </row>
    <row r="30" spans="1:12" x14ac:dyDescent="0.2">
      <c r="L30" s="46"/>
    </row>
    <row r="31" spans="1:12" x14ac:dyDescent="0.2">
      <c r="L31" s="46"/>
    </row>
    <row r="32" spans="1:12" x14ac:dyDescent="0.2">
      <c r="L32" s="46"/>
    </row>
    <row r="33" spans="12:12" x14ac:dyDescent="0.2">
      <c r="L33" s="46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2019-03-29T11:28:03Z</cp:lastPrinted>
  <dcterms:created xsi:type="dcterms:W3CDTF">2018-02-21T07:14:25Z</dcterms:created>
  <dcterms:modified xsi:type="dcterms:W3CDTF">2019-04-25T08:03:25Z</dcterms:modified>
</cp:coreProperties>
</file>