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B463EAEC-1492-4D90-B827-5A0A019D29E3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Bilans stanja" sheetId="1" r:id="rId1"/>
    <sheet name="Bilans uspjeha" sheetId="2" r:id="rId2"/>
    <sheet name="Novcani tok" sheetId="3" r:id="rId3"/>
    <sheet name="Promjene na kapitalu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(i)'!$A:$IV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(m)'!$A:$IV</definedName>
    <definedName name="mm" localSheetId="0">[2]Bilans!$A:$IV</definedName>
    <definedName name="mm" localSheetId="1">[2]Bilans!$A:$IV</definedName>
    <definedName name="mm">[3]Bilans!$A:$IV</definedName>
    <definedName name="n" localSheetId="0">'[2]Veze Lovcen - Triglav (n)'!$A:$IV</definedName>
    <definedName name="n" localSheetId="1">'[2]Veze Lovcen - Triglav (n)'!$A:$IV</definedName>
    <definedName name="n">'[3]Veze Lovcen - Triglav (n)'!$A:$IV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LE_LINK3" localSheetId="0">'Bilans stanja'!#REF!</definedName>
    <definedName name="optr">'[7]Rekapitulacija PAKET (i)'!$A:$IV</definedName>
    <definedName name="optro">[7]CONSOL!#REF!</definedName>
    <definedName name="ot">'[3]Rekapitulacija ot'!$A:$IV</definedName>
    <definedName name="pg" localSheetId="0">'[2]Bruto bilans predhodna (pg)'!$A:$IV</definedName>
    <definedName name="pg" localSheetId="1">'[2]Bruto bilans predhodna (pg)'!$A:$IV</definedName>
    <definedName name="pg">'[3]Bruto bilans predhodna (pg)'!$A:$IV</definedName>
    <definedName name="_xlnm.Print_Area" localSheetId="0">'Bilans stanja'!$A$1:$E$129</definedName>
    <definedName name="_xlnm.Print_Area" localSheetId="1">'Bilans uspjeha'!$A$1:$E$134</definedName>
    <definedName name="_xlnm.Print_Area" localSheetId="2">'Novcani tok'!$A$1:$F$76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0" i="2" l="1"/>
  <c r="D114" i="2"/>
  <c r="D113" i="1" l="1"/>
  <c r="N34" i="4" l="1"/>
  <c r="N35" i="4"/>
  <c r="N36" i="4"/>
  <c r="N37" i="4"/>
  <c r="N38" i="4"/>
  <c r="N39" i="4"/>
  <c r="N40" i="4"/>
  <c r="N41" i="4"/>
  <c r="N42" i="4"/>
  <c r="N43" i="4"/>
  <c r="N44" i="4"/>
  <c r="N33" i="4"/>
  <c r="M45" i="4"/>
  <c r="E45" i="4"/>
  <c r="H45" i="4"/>
  <c r="D91" i="1"/>
  <c r="D90" i="1" s="1"/>
  <c r="D114" i="1"/>
  <c r="D106" i="1"/>
  <c r="D103" i="1"/>
  <c r="D87" i="1"/>
  <c r="D78" i="1" s="1"/>
  <c r="D75" i="1"/>
  <c r="D26" i="1"/>
  <c r="D24" i="1" s="1"/>
  <c r="D62" i="1"/>
  <c r="D53" i="1"/>
  <c r="D51" i="1" s="1"/>
  <c r="D47" i="1"/>
  <c r="D43" i="1"/>
  <c r="D31" i="1"/>
  <c r="D19" i="1"/>
  <c r="N45" i="4" l="1"/>
  <c r="D30" i="1"/>
  <c r="D66" i="1" s="1"/>
  <c r="D120" i="1"/>
  <c r="D99" i="2"/>
  <c r="D120" i="2" l="1"/>
  <c r="D110" i="2"/>
  <c r="D102" i="2"/>
  <c r="D94" i="2"/>
  <c r="D87" i="2"/>
  <c r="D76" i="2"/>
  <c r="D71" i="2"/>
  <c r="D67" i="2"/>
  <c r="D52" i="2"/>
  <c r="D46" i="2"/>
  <c r="D35" i="2"/>
  <c r="D29" i="2"/>
  <c r="D20" i="2"/>
  <c r="D63" i="2" l="1"/>
  <c r="D19" i="2"/>
  <c r="D101" i="2"/>
  <c r="D86" i="2" s="1"/>
  <c r="D118" i="2"/>
  <c r="D34" i="2"/>
  <c r="D62" i="2" l="1"/>
  <c r="D85" i="2" s="1"/>
  <c r="D119" i="2" s="1"/>
  <c r="D123" i="2" s="1"/>
  <c r="E120" i="2"/>
  <c r="E110" i="2"/>
  <c r="E109" i="2"/>
  <c r="E102" i="2" s="1"/>
  <c r="E94" i="2"/>
  <c r="E87" i="2"/>
  <c r="E101" i="2" s="1"/>
  <c r="E76" i="2"/>
  <c r="E71" i="2"/>
  <c r="E67" i="2"/>
  <c r="E52" i="2"/>
  <c r="E46" i="2"/>
  <c r="E35" i="2"/>
  <c r="E29" i="2"/>
  <c r="E20" i="2"/>
  <c r="E34" i="2" l="1"/>
  <c r="E63" i="2"/>
  <c r="E118" i="2"/>
  <c r="E86" i="2" s="1"/>
  <c r="E19" i="2"/>
  <c r="E62" i="2" s="1"/>
  <c r="E85" i="2" s="1"/>
  <c r="D126" i="2"/>
  <c r="F28" i="4"/>
  <c r="G28" i="4"/>
  <c r="H28" i="4"/>
  <c r="I28" i="4"/>
  <c r="J28" i="4"/>
  <c r="K28" i="4"/>
  <c r="L28" i="4"/>
  <c r="M28" i="4"/>
  <c r="E28" i="4"/>
  <c r="N26" i="4"/>
  <c r="N24" i="4"/>
  <c r="N21" i="4"/>
  <c r="N17" i="4"/>
  <c r="E55" i="3"/>
  <c r="E65" i="3" s="1"/>
  <c r="E44" i="3"/>
  <c r="E38" i="3"/>
  <c r="E27" i="3"/>
  <c r="E22" i="3"/>
  <c r="F60" i="3"/>
  <c r="F55" i="3"/>
  <c r="F44" i="3"/>
  <c r="F38" i="3"/>
  <c r="F27" i="3"/>
  <c r="F22" i="3"/>
  <c r="E114" i="1"/>
  <c r="E106" i="1"/>
  <c r="E103" i="1"/>
  <c r="E98" i="1"/>
  <c r="E91" i="1"/>
  <c r="E87" i="1"/>
  <c r="E80" i="1"/>
  <c r="E75" i="1"/>
  <c r="E62" i="1"/>
  <c r="E53" i="1"/>
  <c r="E51" i="1" s="1"/>
  <c r="E47" i="1"/>
  <c r="E43" i="1"/>
  <c r="E31" i="1"/>
  <c r="E24" i="1"/>
  <c r="E19" i="1"/>
  <c r="F36" i="3" l="1"/>
  <c r="F53" i="3"/>
  <c r="F65" i="3"/>
  <c r="E119" i="2"/>
  <c r="E123" i="2" s="1"/>
  <c r="E126" i="2" s="1"/>
  <c r="E53" i="3"/>
  <c r="E36" i="3"/>
  <c r="E67" i="3" s="1"/>
  <c r="E69" i="3" s="1"/>
  <c r="E78" i="1"/>
  <c r="N28" i="4"/>
  <c r="E30" i="1"/>
  <c r="E66" i="1" s="1"/>
  <c r="E90" i="1"/>
  <c r="F67" i="3" l="1"/>
  <c r="F69" i="3" s="1"/>
  <c r="E120" i="1"/>
</calcChain>
</file>

<file path=xl/sharedStrings.xml><?xml version="1.0" encoding="utf-8"?>
<sst xmlns="http://schemas.openxmlformats.org/spreadsheetml/2006/main" count="421" uniqueCount="362">
  <si>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</si>
  <si>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</si>
  <si>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</si>
  <si>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</si>
  <si>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</si>
  <si>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</si>
  <si>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</si>
  <si>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</si>
  <si>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</si>
  <si>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</si>
  <si>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</si>
  <si>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</si>
  <si>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</si>
  <si>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</si>
  <si>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</si>
  <si>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</si>
  <si>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</si>
  <si>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</si>
  <si>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</si>
  <si>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</si>
  <si>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</si>
  <si>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</si>
  <si>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</si>
  <si>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</si>
  <si>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</si>
  <si>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</si>
  <si>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</si>
  <si>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</si>
  <si>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</si>
  <si>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</si>
  <si>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</si>
  <si>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</si>
  <si>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</si>
  <si>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</si>
  <si>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</si>
  <si>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</si>
  <si>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</si>
  <si>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</si>
  <si>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</si>
  <si>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</si>
  <si>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</si>
  <si>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</si>
  <si>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</si>
  <si>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</si>
  <si>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</si>
  <si>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</si>
  <si>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</si>
  <si>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</si>
  <si>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</si>
  <si>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</si>
  <si>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</si>
  <si>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</si>
  <si>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</si>
  <si>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</si>
  <si>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</si>
  <si>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</si>
  <si>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</si>
  <si>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</si>
  <si>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</si>
  <si>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</si>
  <si>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</si>
  <si>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</si>
  <si>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</si>
  <si>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</si>
  <si>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</si>
  <si>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</si>
  <si>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</si>
  <si>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</si>
  <si>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</si>
  <si>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</si>
  <si>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</si>
  <si>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</si>
  <si>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</si>
  <si>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</si>
  <si>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</si>
  <si>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</si>
  <si>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</si>
  <si>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</si>
  <si>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</si>
  <si>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</si>
  <si>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</si>
  <si>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</si>
  <si>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</si>
  <si>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</si>
  <si>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</si>
  <si>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</si>
  <si>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</si>
  <si>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</si>
  <si>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</si>
  <si>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</si>
  <si>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</si>
  <si>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</si>
  <si>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</si>
  <si>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</si>
  <si>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</si>
  <si>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</si>
  <si>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</si>
  <si>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</si>
  <si>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</si>
  <si>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</si>
  <si>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</si>
  <si>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</si>
  <si>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</si>
  <si>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</si>
  <si>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</si>
  <si>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</si>
  <si>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</si>
  <si>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</si>
  <si>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</si>
  <si>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</si>
  <si>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</si>
  <si>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</si>
  <si>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</si>
  <si>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</si>
  <si>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</si>
  <si>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</si>
  <si>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</si>
  <si>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</si>
  <si>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</si>
  <si>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</si>
  <si>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</si>
  <si>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</si>
  <si>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</si>
  <si>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</si>
  <si>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</si>
  <si>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</si>
  <si>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</si>
  <si>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</si>
  <si>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</si>
  <si>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</si>
  <si>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</si>
  <si>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</si>
  <si>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</si>
  <si>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</si>
  <si>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</si>
  <si>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</si>
  <si>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</si>
  <si>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</si>
  <si>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</si>
  <si>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</si>
  <si>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</si>
  <si>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</si>
  <si>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</si>
  <si>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</si>
  <si>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</si>
  <si>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</si>
  <si>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</si>
  <si>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</si>
  <si>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</si>
  <si>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</si>
  <si>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</si>
  <si>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</si>
  <si>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</si>
  <si>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</si>
  <si>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</si>
  <si>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</si>
  <si>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</si>
  <si>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</si>
  <si>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</si>
  <si>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</si>
  <si>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</si>
  <si>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</si>
  <si>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</si>
  <si>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</si>
  <si>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</si>
  <si>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</si>
  <si>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</si>
  <si>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</si>
  <si>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</si>
  <si>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</si>
  <si>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</si>
  <si>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</si>
  <si>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</si>
  <si>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</si>
  <si>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</si>
  <si>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</si>
  <si>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</si>
  <si>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</si>
  <si>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</si>
  <si>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</si>
  <si>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</si>
  <si>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</si>
  <si>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</si>
  <si>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</si>
  <si>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</si>
  <si>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</si>
  <si>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</si>
  <si>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</si>
  <si>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</si>
  <si>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</si>
  <si>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</si>
  <si>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</si>
  <si>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</si>
  <si>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</si>
  <si>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</si>
  <si>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</si>
  <si>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</si>
  <si>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</si>
  <si>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</si>
  <si>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</si>
  <si>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</si>
  <si>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</si>
  <si>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</si>
  <si>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</si>
  <si>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</si>
  <si>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</si>
  <si>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</si>
  <si>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</si>
  <si>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</si>
  <si>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</si>
  <si>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</si>
  <si>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</si>
  <si>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</si>
  <si>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</si>
  <si>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</si>
  <si>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</si>
  <si>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</si>
  <si>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</si>
  <si>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</si>
  <si>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</si>
  <si>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</si>
  <si>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</si>
  <si>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</si>
  <si>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</si>
  <si>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</si>
  <si>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</si>
  <si>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</si>
  <si>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</si>
  <si>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</si>
  <si>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</si>
  <si>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</si>
  <si>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</si>
  <si>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</si>
  <si>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</si>
  <si>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</si>
  <si>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</si>
  <si>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</si>
  <si>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</si>
  <si>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</si>
  <si>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</si>
  <si>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</si>
  <si>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</si>
  <si>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</si>
  <si>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</si>
  <si>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</si>
  <si>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</si>
  <si>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</si>
  <si>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745.746.747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</si>
  <si>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</si>
  <si>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</si>
  <si>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</si>
  <si>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</si>
  <si>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</si>
  <si>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</si>
  <si>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</si>
  <si>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</si>
  <si>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</si>
  <si>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</si>
  <si>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</si>
  <si>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</si>
  <si>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</si>
  <si>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</si>
  <si>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</si>
  <si>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</si>
  <si>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</si>
  <si>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</si>
  <si>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</si>
  <si>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</si>
  <si>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</si>
  <si>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</si>
  <si>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</si>
  <si>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</si>
  <si>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</si>
  <si>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</si>
  <si>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</si>
  <si>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</si>
  <si>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</si>
  <si>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</si>
  <si>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</si>
  <si>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</si>
  <si>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</si>
  <si>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</si>
  <si>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</si>
  <si>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</si>
  <si>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</si>
  <si>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</si>
  <si>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</si>
  <si>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</si>
  <si>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</si>
  <si>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</si>
  <si>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</si>
  <si>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</si>
  <si>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</si>
  <si>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</si>
  <si>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</si>
  <si>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</si>
  <si>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</si>
  <si>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</si>
  <si>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</si>
  <si>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</si>
  <si>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</si>
  <si>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</si>
  <si>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</si>
  <si>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</si>
  <si>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</si>
  <si>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</si>
  <si>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</si>
  <si>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</si>
  <si>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</si>
  <si>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</si>
  <si>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</si>
  <si>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</si>
  <si>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</si>
  <si>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</si>
  <si>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</si>
  <si>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</si>
  <si>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</si>
  <si>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</si>
  <si>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</si>
  <si>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</si>
  <si>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</si>
  <si>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</si>
  <si>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</si>
  <si>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</si>
  <si>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</si>
  <si>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</si>
  <si>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</si>
  <si>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</si>
  <si>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</si>
  <si>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</si>
  <si>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</si>
  <si>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</si>
  <si>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</si>
  <si>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</si>
  <si>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</si>
  <si>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</si>
  <si>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</si>
  <si>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</si>
  <si>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</si>
  <si>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</si>
  <si>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</si>
  <si>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</si>
  <si>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</si>
  <si>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</si>
  <si>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</si>
  <si>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tekuće godine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</si>
  <si>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</si>
  <si>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</si>
  <si>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</si>
  <si>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</si>
  <si>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od 01.01. do 30.06.2019g.</t>
  </si>
  <si>
    <t>Sava osiguranje AD</t>
  </si>
  <si>
    <t>od 01.01. do 30.06.2019godine</t>
  </si>
  <si>
    <t>02303388</t>
  </si>
  <si>
    <t>od 01.01. do 30.06.2019.g.</t>
  </si>
  <si>
    <t xml:space="preserve">Sava osiguranje  AD </t>
  </si>
  <si>
    <t>na dan 30.06.2019.g.</t>
  </si>
  <si>
    <t>Naziv društva za osiguranje:Sava osiguranje  A.D</t>
  </si>
  <si>
    <t>PIB:02303388</t>
  </si>
  <si>
    <t>Datum: 30.06.2019.godina</t>
  </si>
  <si>
    <t>Stanje na dan30.06.2019 tekuće godine</t>
  </si>
  <si>
    <t>Nezivotna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</si>
</sst>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S_I_T_-;\-* #,##0.00\ _S_I_T_-;_-* &quot;-&quot;??\ _S_I_T_-;_-@_-"/>
    <numFmt numFmtId="165" formatCode="_-* #,##0.00\ _€_-;\-* #,##0.00\ _€_-;_-* &quot;-&quot;??\ _€_-;_-@_-"/>
    <numFmt numFmtId="166" formatCode="_-* #,##0\ _€_-;\-* #,##0\ _€_-;_-* &quot;-&quot;\ _€_-;_-@_-"/>
    <numFmt numFmtId="167" formatCode="#,##0_ ;\-#,##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b/>
      <sz val="12"/>
      <name val="Verdana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5" fontId="1" fillId="0" borderId="0" applyFont="0" applyFill="0" applyBorder="0" applyAlignment="0" applyProtection="0"/>
  </cellStyleXfs>
  <cellXfs count="196">
    <xf numFmtId="0" fontId="0" fillId="0" borderId="0" xfId="0"/>
    <xf numFmtId="0" fontId="6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3" fontId="10" fillId="0" borderId="1" xfId="2" applyNumberFormat="1" applyFont="1" applyFill="1" applyBorder="1" applyAlignment="1">
      <alignment horizontal="right" vertical="top" wrapText="1"/>
    </xf>
    <xf numFmtId="0" fontId="11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vertical="top" wrapText="1"/>
    </xf>
    <xf numFmtId="3" fontId="11" fillId="0" borderId="1" xfId="2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wrapText="1"/>
    </xf>
    <xf numFmtId="0" fontId="13" fillId="0" borderId="0" xfId="2" applyFont="1"/>
    <xf numFmtId="0" fontId="14" fillId="0" borderId="0" xfId="2" applyFont="1"/>
    <xf numFmtId="4" fontId="14" fillId="0" borderId="0" xfId="2" applyNumberFormat="1" applyFont="1"/>
    <xf numFmtId="4" fontId="13" fillId="0" borderId="0" xfId="2" applyNumberFormat="1" applyFont="1"/>
    <xf numFmtId="49" fontId="14" fillId="0" borderId="0" xfId="2" applyNumberFormat="1" applyFont="1"/>
    <xf numFmtId="0" fontId="15" fillId="0" borderId="0" xfId="2" applyFont="1"/>
    <xf numFmtId="0" fontId="10" fillId="0" borderId="0" xfId="2" applyFont="1" applyAlignment="1"/>
    <xf numFmtId="0" fontId="13" fillId="0" borderId="0" xfId="2" applyFont="1" applyAlignment="1"/>
    <xf numFmtId="3" fontId="14" fillId="0" borderId="0" xfId="2" applyNumberFormat="1" applyFont="1"/>
    <xf numFmtId="164" fontId="14" fillId="0" borderId="0" xfId="1" applyFont="1"/>
    <xf numFmtId="0" fontId="16" fillId="0" borderId="0" xfId="2" applyFont="1" applyAlignment="1">
      <alignment horizontal="center"/>
    </xf>
    <xf numFmtId="0" fontId="17" fillId="0" borderId="0" xfId="2" applyFont="1"/>
    <xf numFmtId="14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left" indent="9"/>
    </xf>
    <xf numFmtId="4" fontId="17" fillId="0" borderId="0" xfId="2" applyNumberFormat="1" applyFont="1"/>
    <xf numFmtId="49" fontId="17" fillId="0" borderId="0" xfId="2" applyNumberFormat="1" applyFont="1"/>
    <xf numFmtId="4" fontId="14" fillId="0" borderId="0" xfId="2" applyNumberFormat="1" applyFont="1" applyFill="1"/>
    <xf numFmtId="164" fontId="13" fillId="0" borderId="0" xfId="1" applyFont="1" applyAlignment="1">
      <alignment horizontal="right"/>
    </xf>
    <xf numFmtId="0" fontId="10" fillId="0" borderId="0" xfId="2" applyFont="1" applyAlignment="1">
      <alignment horizontal="center"/>
    </xf>
    <xf numFmtId="4" fontId="13" fillId="0" borderId="0" xfId="2" applyNumberFormat="1" applyFont="1" applyFill="1"/>
    <xf numFmtId="0" fontId="18" fillId="0" borderId="0" xfId="2" applyFont="1"/>
    <xf numFmtId="164" fontId="15" fillId="0" borderId="0" xfId="1" applyFont="1" applyAlignment="1">
      <alignment horizontal="right"/>
    </xf>
    <xf numFmtId="0" fontId="3" fillId="0" borderId="0" xfId="2" applyFont="1"/>
    <xf numFmtId="4" fontId="17" fillId="0" borderId="0" xfId="2" applyNumberFormat="1" applyFont="1" applyFill="1"/>
    <xf numFmtId="164" fontId="17" fillId="0" borderId="0" xfId="1" applyFont="1" applyAlignment="1">
      <alignment horizontal="right"/>
    </xf>
    <xf numFmtId="4" fontId="13" fillId="0" borderId="0" xfId="2" applyNumberFormat="1" applyFont="1" applyFill="1" applyAlignment="1">
      <alignment horizontal="left" indent="9"/>
    </xf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left" indent="10"/>
    </xf>
    <xf numFmtId="0" fontId="17" fillId="0" borderId="0" xfId="2" applyFont="1" applyBorder="1"/>
    <xf numFmtId="4" fontId="17" fillId="0" borderId="0" xfId="2" applyNumberFormat="1" applyFont="1" applyFill="1" applyBorder="1"/>
    <xf numFmtId="164" fontId="13" fillId="0" borderId="0" xfId="1" applyFont="1" applyBorder="1" applyAlignment="1">
      <alignment horizontal="right"/>
    </xf>
    <xf numFmtId="164" fontId="17" fillId="0" borderId="0" xfId="1" applyFont="1" applyBorder="1" applyAlignment="1">
      <alignment horizontal="right"/>
    </xf>
    <xf numFmtId="0" fontId="21" fillId="0" borderId="0" xfId="2" applyFont="1"/>
    <xf numFmtId="0" fontId="12" fillId="0" borderId="0" xfId="2" applyFont="1"/>
    <xf numFmtId="49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4" fontId="13" fillId="0" borderId="1" xfId="2" applyNumberFormat="1" applyFont="1" applyFill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49" fontId="11" fillId="0" borderId="1" xfId="2" applyNumberFormat="1" applyFont="1" applyBorder="1" applyAlignment="1">
      <alignment horizontal="center"/>
    </xf>
    <xf numFmtId="3" fontId="11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3" fontId="20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left" vertical="top" wrapText="1" indent="1"/>
    </xf>
    <xf numFmtId="49" fontId="14" fillId="0" borderId="1" xfId="2" applyNumberFormat="1" applyFont="1" applyBorder="1" applyAlignment="1">
      <alignment horizontal="center"/>
    </xf>
    <xf numFmtId="0" fontId="14" fillId="0" borderId="1" xfId="2" applyFont="1" applyBorder="1"/>
    <xf numFmtId="4" fontId="14" fillId="0" borderId="1" xfId="2" applyNumberFormat="1" applyFont="1" applyFill="1" applyBorder="1"/>
    <xf numFmtId="164" fontId="15" fillId="0" borderId="1" xfId="1" applyFont="1" applyBorder="1" applyAlignment="1">
      <alignment horizontal="right"/>
    </xf>
    <xf numFmtId="4" fontId="7" fillId="0" borderId="1" xfId="2" applyNumberFormat="1" applyFont="1" applyFill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4" fontId="10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Border="1" applyAlignment="1">
      <alignment horizontal="left" vertical="top" wrapText="1" indent="2"/>
    </xf>
    <xf numFmtId="0" fontId="3" fillId="0" borderId="0" xfId="3" applyFont="1"/>
    <xf numFmtId="0" fontId="14" fillId="0" borderId="0" xfId="0" applyFont="1"/>
    <xf numFmtId="3" fontId="3" fillId="0" borderId="0" xfId="3" applyNumberFormat="1" applyFont="1"/>
    <xf numFmtId="0" fontId="25" fillId="0" borderId="0" xfId="3" applyFont="1"/>
    <xf numFmtId="3" fontId="25" fillId="0" borderId="0" xfId="3" applyNumberFormat="1" applyFont="1"/>
    <xf numFmtId="0" fontId="16" fillId="0" borderId="0" xfId="4" applyFont="1" applyAlignment="1">
      <alignment horizontal="center"/>
    </xf>
    <xf numFmtId="3" fontId="17" fillId="0" borderId="0" xfId="3" applyNumberFormat="1" applyFont="1" applyAlignment="1">
      <alignment horizontal="center"/>
    </xf>
    <xf numFmtId="14" fontId="13" fillId="0" borderId="0" xfId="4" applyNumberFormat="1" applyFont="1" applyAlignment="1">
      <alignment horizontal="center"/>
    </xf>
    <xf numFmtId="0" fontId="17" fillId="0" borderId="2" xfId="3" applyFont="1" applyBorder="1"/>
    <xf numFmtId="3" fontId="17" fillId="0" borderId="0" xfId="3" applyNumberFormat="1" applyFont="1" applyBorder="1"/>
    <xf numFmtId="0" fontId="17" fillId="0" borderId="2" xfId="2" applyFont="1" applyBorder="1"/>
    <xf numFmtId="0" fontId="9" fillId="0" borderId="1" xfId="3" applyFont="1" applyBorder="1" applyAlignment="1">
      <alignment vertical="top" wrapText="1"/>
    </xf>
    <xf numFmtId="0" fontId="6" fillId="0" borderId="1" xfId="3" applyFont="1" applyBorder="1" applyAlignment="1">
      <alignment horizontal="center" vertical="top" wrapText="1"/>
    </xf>
    <xf numFmtId="3" fontId="7" fillId="0" borderId="1" xfId="3" applyNumberFormat="1" applyFont="1" applyBorder="1" applyAlignment="1">
      <alignment horizontal="center" vertical="top" wrapText="1"/>
    </xf>
    <xf numFmtId="3" fontId="9" fillId="0" borderId="1" xfId="3" applyNumberFormat="1" applyFont="1" applyBorder="1" applyAlignment="1">
      <alignment vertical="top" wrapText="1"/>
    </xf>
    <xf numFmtId="3" fontId="23" fillId="0" borderId="1" xfId="3" applyNumberFormat="1" applyFont="1" applyBorder="1" applyAlignment="1">
      <alignment vertical="top" wrapText="1"/>
    </xf>
    <xf numFmtId="3" fontId="24" fillId="0" borderId="1" xfId="3" applyNumberFormat="1" applyFont="1" applyBorder="1" applyAlignment="1">
      <alignment vertical="top" wrapText="1"/>
    </xf>
    <xf numFmtId="4" fontId="13" fillId="0" borderId="2" xfId="2" applyNumberFormat="1" applyFont="1" applyBorder="1"/>
    <xf numFmtId="0" fontId="9" fillId="3" borderId="1" xfId="3" applyFont="1" applyFill="1" applyBorder="1" applyAlignment="1">
      <alignment vertical="top" wrapText="1"/>
    </xf>
    <xf numFmtId="3" fontId="9" fillId="3" borderId="1" xfId="3" applyNumberFormat="1" applyFont="1" applyFill="1" applyBorder="1" applyAlignment="1">
      <alignment vertical="top" wrapText="1"/>
    </xf>
    <xf numFmtId="4" fontId="9" fillId="0" borderId="1" xfId="3" applyNumberFormat="1" applyFont="1" applyBorder="1" applyAlignment="1">
      <alignment vertical="top" wrapText="1"/>
    </xf>
    <xf numFmtId="3" fontId="23" fillId="3" borderId="1" xfId="3" applyNumberFormat="1" applyFont="1" applyFill="1" applyBorder="1" applyAlignment="1">
      <alignment vertical="top" wrapText="1"/>
    </xf>
    <xf numFmtId="165" fontId="26" fillId="0" borderId="1" xfId="5" applyFont="1" applyFill="1" applyBorder="1" applyAlignment="1" applyProtection="1">
      <alignment horizontal="right" vertical="center"/>
    </xf>
    <xf numFmtId="167" fontId="27" fillId="0" borderId="1" xfId="5" applyNumberFormat="1" applyFont="1" applyFill="1" applyBorder="1" applyAlignment="1" applyProtection="1">
      <alignment horizontal="right" vertical="center"/>
    </xf>
    <xf numFmtId="167" fontId="26" fillId="0" borderId="1" xfId="5" applyNumberFormat="1" applyFont="1" applyFill="1" applyBorder="1" applyAlignment="1" applyProtection="1">
      <alignment horizontal="right" vertical="center"/>
    </xf>
    <xf numFmtId="167" fontId="28" fillId="0" borderId="1" xfId="5" applyNumberFormat="1" applyFont="1" applyFill="1" applyBorder="1" applyProtection="1"/>
    <xf numFmtId="165" fontId="29" fillId="0" borderId="1" xfId="5" applyFont="1" applyFill="1" applyBorder="1" applyProtection="1">
      <protection locked="0"/>
    </xf>
    <xf numFmtId="167" fontId="29" fillId="0" borderId="1" xfId="5" applyNumberFormat="1" applyFont="1" applyFill="1" applyBorder="1" applyProtection="1">
      <protection locked="0"/>
    </xf>
    <xf numFmtId="167" fontId="28" fillId="0" borderId="1" xfId="5" applyNumberFormat="1" applyFont="1" applyFill="1" applyBorder="1" applyProtection="1">
      <protection locked="0"/>
    </xf>
    <xf numFmtId="167" fontId="30" fillId="0" borderId="1" xfId="5" applyNumberFormat="1" applyFont="1" applyFill="1" applyBorder="1" applyProtection="1"/>
    <xf numFmtId="165" fontId="30" fillId="0" borderId="1" xfId="5" applyFont="1" applyFill="1" applyBorder="1" applyProtection="1"/>
    <xf numFmtId="165" fontId="28" fillId="0" borderId="1" xfId="5" applyFont="1" applyFill="1" applyBorder="1" applyProtection="1">
      <protection locked="0"/>
    </xf>
    <xf numFmtId="165" fontId="28" fillId="0" borderId="1" xfId="5" applyFont="1" applyBorder="1"/>
    <xf numFmtId="167" fontId="28" fillId="0" borderId="1" xfId="5" applyNumberFormat="1" applyFont="1" applyBorder="1"/>
    <xf numFmtId="165" fontId="28" fillId="0" borderId="1" xfId="5" applyFont="1" applyFill="1" applyBorder="1" applyProtection="1"/>
    <xf numFmtId="167" fontId="30" fillId="0" borderId="1" xfId="5" applyNumberFormat="1" applyFont="1" applyBorder="1" applyProtection="1"/>
    <xf numFmtId="167" fontId="29" fillId="0" borderId="1" xfId="5" applyNumberFormat="1" applyFont="1" applyBorder="1" applyProtection="1">
      <protection locked="0"/>
    </xf>
    <xf numFmtId="167" fontId="28" fillId="0" borderId="1" xfId="5" applyNumberFormat="1" applyFont="1" applyBorder="1" applyProtection="1">
      <protection locked="0"/>
    </xf>
    <xf numFmtId="167" fontId="28" fillId="0" borderId="1" xfId="5" applyNumberFormat="1" applyFont="1" applyFill="1" applyBorder="1" applyAlignment="1" applyProtection="1">
      <alignment horizontal="right"/>
      <protection locked="0"/>
    </xf>
    <xf numFmtId="167" fontId="31" fillId="0" borderId="1" xfId="5" applyNumberFormat="1" applyFont="1" applyFill="1" applyBorder="1" applyProtection="1"/>
    <xf numFmtId="167" fontId="31" fillId="0" borderId="1" xfId="5" applyNumberFormat="1" applyFont="1" applyBorder="1" applyProtection="1">
      <protection locked="0"/>
    </xf>
    <xf numFmtId="167" fontId="29" fillId="0" borderId="1" xfId="5" applyNumberFormat="1" applyFont="1" applyFill="1" applyBorder="1" applyProtection="1"/>
    <xf numFmtId="167" fontId="29" fillId="0" borderId="1" xfId="5" applyNumberFormat="1" applyFont="1" applyBorder="1" applyProtection="1"/>
    <xf numFmtId="166" fontId="29" fillId="0" borderId="1" xfId="1" applyNumberFormat="1" applyFont="1" applyFill="1" applyBorder="1"/>
    <xf numFmtId="166" fontId="28" fillId="0" borderId="1" xfId="1" applyNumberFormat="1" applyFont="1" applyBorder="1" applyProtection="1">
      <protection locked="0"/>
    </xf>
    <xf numFmtId="166" fontId="28" fillId="0" borderId="1" xfId="1" applyNumberFormat="1" applyFont="1" applyFill="1" applyBorder="1" applyProtection="1">
      <protection locked="0"/>
    </xf>
    <xf numFmtId="166" fontId="29" fillId="0" borderId="1" xfId="1" applyNumberFormat="1" applyFont="1" applyFill="1" applyBorder="1" applyProtection="1"/>
    <xf numFmtId="166" fontId="29" fillId="0" borderId="1" xfId="1" applyNumberFormat="1" applyFont="1" applyBorder="1" applyProtection="1"/>
    <xf numFmtId="166" fontId="30" fillId="0" borderId="1" xfId="1" applyNumberFormat="1" applyFont="1" applyFill="1" applyBorder="1" applyProtection="1">
      <protection locked="0"/>
    </xf>
    <xf numFmtId="166" fontId="29" fillId="0" borderId="1" xfId="1" applyNumberFormat="1" applyFont="1" applyFill="1" applyBorder="1" applyProtection="1">
      <protection locked="0"/>
    </xf>
    <xf numFmtId="3" fontId="29" fillId="0" borderId="1" xfId="1" applyNumberFormat="1" applyFont="1" applyFill="1" applyBorder="1" applyProtection="1"/>
    <xf numFmtId="167" fontId="28" fillId="0" borderId="1" xfId="1" applyNumberFormat="1" applyFont="1" applyFill="1" applyBorder="1" applyProtection="1">
      <protection locked="0"/>
    </xf>
    <xf numFmtId="164" fontId="28" fillId="0" borderId="1" xfId="1" applyFont="1" applyFill="1" applyBorder="1" applyProtection="1">
      <protection locked="0"/>
    </xf>
    <xf numFmtId="167" fontId="29" fillId="0" borderId="1" xfId="1" applyNumberFormat="1" applyFont="1" applyFill="1" applyBorder="1" applyProtection="1"/>
    <xf numFmtId="166" fontId="31" fillId="0" borderId="1" xfId="1" applyNumberFormat="1" applyFont="1" applyFill="1" applyBorder="1" applyProtection="1">
      <protection locked="0"/>
    </xf>
    <xf numFmtId="3" fontId="29" fillId="0" borderId="1" xfId="1" applyNumberFormat="1" applyFont="1" applyBorder="1" applyProtection="1"/>
    <xf numFmtId="3" fontId="30" fillId="4" borderId="1" xfId="0" applyNumberFormat="1" applyFont="1" applyFill="1" applyBorder="1" applyAlignment="1" applyProtection="1"/>
    <xf numFmtId="3" fontId="28" fillId="0" borderId="1" xfId="0" applyNumberFormat="1" applyFont="1" applyFill="1" applyBorder="1" applyAlignment="1" applyProtection="1">
      <protection locked="0"/>
    </xf>
    <xf numFmtId="3" fontId="30" fillId="5" borderId="1" xfId="0" applyNumberFormat="1" applyFont="1" applyFill="1" applyBorder="1" applyAlignment="1" applyProtection="1"/>
    <xf numFmtId="3" fontId="30" fillId="0" borderId="1" xfId="0" applyNumberFormat="1" applyFont="1" applyFill="1" applyBorder="1" applyAlignment="1" applyProtection="1"/>
    <xf numFmtId="3" fontId="28" fillId="4" borderId="1" xfId="1" applyNumberFormat="1" applyFont="1" applyFill="1" applyBorder="1" applyAlignment="1" applyProtection="1">
      <protection locked="0"/>
    </xf>
    <xf numFmtId="3" fontId="28" fillId="0" borderId="1" xfId="1" applyNumberFormat="1" applyFont="1" applyFill="1" applyBorder="1" applyAlignment="1" applyProtection="1">
      <protection locked="0"/>
    </xf>
    <xf numFmtId="3" fontId="30" fillId="4" borderId="1" xfId="1" applyNumberFormat="1" applyFont="1" applyFill="1" applyBorder="1" applyAlignment="1" applyProtection="1"/>
    <xf numFmtId="3" fontId="30" fillId="0" borderId="1" xfId="1" applyNumberFormat="1" applyFont="1" applyFill="1" applyBorder="1" applyAlignment="1" applyProtection="1"/>
    <xf numFmtId="3" fontId="28" fillId="2" borderId="1" xfId="1" applyNumberFormat="1" applyFont="1" applyFill="1" applyBorder="1" applyAlignment="1" applyProtection="1">
      <protection locked="0"/>
    </xf>
    <xf numFmtId="3" fontId="29" fillId="4" borderId="1" xfId="0" applyNumberFormat="1" applyFont="1" applyFill="1" applyBorder="1" applyAlignment="1" applyProtection="1"/>
    <xf numFmtId="3" fontId="30" fillId="2" borderId="1" xfId="0" applyNumberFormat="1" applyFont="1" applyFill="1" applyBorder="1" applyAlignment="1" applyProtection="1"/>
    <xf numFmtId="3" fontId="29" fillId="4" borderId="1" xfId="0" applyNumberFormat="1" applyFont="1" applyFill="1" applyBorder="1" applyAlignment="1" applyProtection="1">
      <protection locked="0"/>
    </xf>
    <xf numFmtId="3" fontId="30" fillId="0" borderId="1" xfId="0" applyNumberFormat="1" applyFont="1" applyFill="1" applyBorder="1" applyAlignment="1" applyProtection="1">
      <protection locked="0"/>
    </xf>
    <xf numFmtId="4" fontId="28" fillId="0" borderId="1" xfId="0" applyNumberFormat="1" applyFont="1" applyBorder="1" applyAlignment="1" applyProtection="1">
      <protection locked="0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vertical="top" wrapText="1"/>
    </xf>
    <xf numFmtId="0" fontId="32" fillId="0" borderId="1" xfId="3" applyFont="1" applyBorder="1" applyAlignment="1">
      <alignment horizontal="center" vertical="top" wrapText="1"/>
    </xf>
    <xf numFmtId="0" fontId="32" fillId="0" borderId="1" xfId="3" applyFont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0" fontId="33" fillId="0" borderId="0" xfId="3" applyFont="1"/>
    <xf numFmtId="3" fontId="33" fillId="0" borderId="0" xfId="3" applyNumberFormat="1" applyFont="1"/>
    <xf numFmtId="0" fontId="13" fillId="0" borderId="0" xfId="3" applyFont="1"/>
    <xf numFmtId="0" fontId="34" fillId="0" borderId="0" xfId="3" applyFont="1"/>
    <xf numFmtId="1" fontId="13" fillId="0" borderId="0" xfId="3" applyNumberFormat="1" applyFont="1"/>
    <xf numFmtId="49" fontId="31" fillId="0" borderId="0" xfId="3" applyNumberFormat="1" applyFont="1"/>
    <xf numFmtId="0" fontId="31" fillId="0" borderId="0" xfId="3" applyNumberFormat="1" applyFont="1" applyAlignment="1">
      <alignment horizontal="left"/>
    </xf>
    <xf numFmtId="3" fontId="31" fillId="0" borderId="0" xfId="3" applyNumberFormat="1" applyFont="1"/>
    <xf numFmtId="49" fontId="33" fillId="0" borderId="0" xfId="3" applyNumberFormat="1" applyFont="1"/>
    <xf numFmtId="0" fontId="10" fillId="0" borderId="0" xfId="3" applyFont="1"/>
    <xf numFmtId="0" fontId="35" fillId="0" borderId="0" xfId="3" applyFont="1"/>
    <xf numFmtId="0" fontId="35" fillId="0" borderId="0" xfId="3" applyFont="1" applyAlignment="1">
      <alignment horizontal="left"/>
    </xf>
    <xf numFmtId="49" fontId="35" fillId="0" borderId="0" xfId="3" applyNumberFormat="1" applyFont="1"/>
    <xf numFmtId="0" fontId="35" fillId="0" borderId="1" xfId="3" applyFont="1" applyBorder="1" applyAlignment="1">
      <alignment vertical="top" wrapText="1"/>
    </xf>
    <xf numFmtId="3" fontId="29" fillId="0" borderId="1" xfId="0" applyNumberFormat="1" applyFont="1" applyBorder="1" applyProtection="1">
      <protection locked="0"/>
    </xf>
    <xf numFmtId="0" fontId="33" fillId="0" borderId="1" xfId="3" applyFont="1" applyBorder="1" applyAlignment="1">
      <alignment vertical="top" wrapText="1"/>
    </xf>
    <xf numFmtId="0" fontId="35" fillId="0" borderId="1" xfId="3" applyFont="1" applyBorder="1" applyAlignment="1">
      <alignment horizontal="left" vertical="top" wrapText="1"/>
    </xf>
    <xf numFmtId="3" fontId="33" fillId="0" borderId="2" xfId="3" applyNumberFormat="1" applyFont="1" applyBorder="1"/>
    <xf numFmtId="0" fontId="1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top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right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9" fillId="0" borderId="1" xfId="3" applyFont="1" applyBorder="1" applyAlignment="1">
      <alignment vertical="top" wrapText="1"/>
    </xf>
    <xf numFmtId="0" fontId="22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top" wrapText="1"/>
    </xf>
    <xf numFmtId="3" fontId="4" fillId="0" borderId="1" xfId="3" applyNumberFormat="1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top" wrapText="1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7" xfId="2" xr:uid="{00000000-0005-0000-0000-000004000000}"/>
    <cellStyle name="Normal 7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123</xdr:row>
      <xdr:rowOff>771525</xdr:rowOff>
    </xdr:from>
    <xdr:to>
      <xdr:col>2</xdr:col>
      <xdr:colOff>247650</xdr:colOff>
      <xdr:row>124</xdr:row>
      <xdr:rowOff>9525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V="1">
          <a:off x="2647950" y="383667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123</xdr:row>
      <xdr:rowOff>85725</xdr:rowOff>
    </xdr:from>
    <xdr:to>
      <xdr:col>4</xdr:col>
      <xdr:colOff>1266825</xdr:colOff>
      <xdr:row>124</xdr:row>
      <xdr:rowOff>19050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76200</xdr:rowOff>
    </xdr:from>
    <xdr:to>
      <xdr:col>6</xdr:col>
      <xdr:colOff>0</xdr:colOff>
      <xdr:row>5</xdr:row>
      <xdr:rowOff>9525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129</xdr:row>
      <xdr:rowOff>1019175</xdr:rowOff>
    </xdr:from>
    <xdr:to>
      <xdr:col>5</xdr:col>
      <xdr:colOff>0</xdr:colOff>
      <xdr:row>129</xdr:row>
      <xdr:rowOff>1123950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flipV="1">
          <a:off x="5362575" y="417385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129</xdr:row>
      <xdr:rowOff>114300</xdr:rowOff>
    </xdr:from>
    <xdr:to>
      <xdr:col>2</xdr:col>
      <xdr:colOff>781050</xdr:colOff>
      <xdr:row>130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1352550</xdr:colOff>
      <xdr:row>47</xdr:row>
      <xdr:rowOff>1019175</xdr:rowOff>
    </xdr:from>
    <xdr:to>
      <xdr:col>8</xdr:col>
      <xdr:colOff>0</xdr:colOff>
      <xdr:row>47</xdr:row>
      <xdr:rowOff>1123950</xdr:rowOff>
    </xdr:to>
    <xdr:sp macro="" textlink="">
      <xdr:nvSpPr>
        <xdr:cNvPr id="2" name="Freeform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 flipV="1">
          <a:off x="5362575" y="418909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47</xdr:row>
      <xdr:rowOff>114300</xdr:rowOff>
    </xdr:from>
    <xdr:to>
      <xdr:col>5</xdr:col>
      <xdr:colOff>781050</xdr:colOff>
      <xdr:row>48</xdr:row>
      <xdr:rowOff>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 flipV="1">
          <a:off x="2333625" y="40986075"/>
          <a:ext cx="1476375" cy="11525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32"/>
  <sheetViews>
    <sheetView view="pageBreakPreview" topLeftCell="A58" zoomScaleNormal="100" zoomScaleSheetLayoutView="100" workbookViewId="0">
      <selection activeCell="B85" sqref="B85"/>
    </sheetView>
  </sheetViews>
  <sheetFormatPr defaultRowHeight="15" x14ac:dyDescent="0.25"/>
  <cols>
    <col min="1" max="1" width="18" style="20" customWidth="1"/>
    <col min="2" max="2" width="42.140625" style="17" customWidth="1"/>
    <col min="3" max="3" width="13.42578125" style="17" customWidth="1"/>
    <col min="4" max="4" width="22.140625" style="32" customWidth="1"/>
    <col min="5" max="5" width="24.42578125" style="37" customWidth="1"/>
    <col min="6" max="6" width="9.140625" style="17"/>
    <col min="7" max="7" width="23.28515625" style="17" customWidth="1"/>
    <col min="8" max="8" width="18.7109375" style="17" customWidth="1"/>
    <col min="9" max="16384" width="9.140625" style="17"/>
  </cols>
  <sheetData>
    <row r="6" spans="1:5" ht="15.75" x14ac:dyDescent="0.25">
      <c r="A6" s="172" t="s">
        <v>357</v>
      </c>
      <c r="B6" s="172"/>
      <c r="C6" s="16"/>
      <c r="E6" s="33" t="s">
        <v>0</v>
      </c>
    </row>
    <row r="7" spans="1:5" ht="15.75" x14ac:dyDescent="0.25">
      <c r="A7" s="16" t="s">
        <v>1</v>
      </c>
      <c r="B7" s="16"/>
      <c r="C7" s="16"/>
      <c r="E7" s="33" t="s">
        <v>2</v>
      </c>
    </row>
    <row r="8" spans="1:5" ht="16.5" customHeight="1" x14ac:dyDescent="0.25">
      <c r="A8" s="16" t="s">
        <v>3</v>
      </c>
      <c r="B8" s="16" t="s">
        <v>361</v>
      </c>
      <c r="C8" s="16"/>
      <c r="E8" s="33" t="s">
        <v>358</v>
      </c>
    </row>
    <row r="9" spans="1:5" ht="16.5" customHeight="1" x14ac:dyDescent="0.25">
      <c r="A9" s="16"/>
      <c r="B9" s="34"/>
      <c r="C9" s="16"/>
      <c r="D9" s="35"/>
      <c r="E9" s="33"/>
    </row>
    <row r="10" spans="1:5" ht="16.5" customHeight="1" x14ac:dyDescent="0.25">
      <c r="A10" s="36"/>
      <c r="B10" s="173" t="s">
        <v>5</v>
      </c>
      <c r="C10" s="173"/>
      <c r="D10" s="173"/>
    </row>
    <row r="11" spans="1:5" ht="16.5" customHeight="1" x14ac:dyDescent="0.25">
      <c r="A11" s="36"/>
      <c r="B11" s="34"/>
      <c r="C11" s="16"/>
      <c r="D11" s="35"/>
    </row>
    <row r="12" spans="1:5" ht="16.5" customHeight="1" x14ac:dyDescent="0.25">
      <c r="A12" s="36"/>
      <c r="B12" s="174" t="s">
        <v>356</v>
      </c>
      <c r="C12" s="174"/>
      <c r="D12" s="174"/>
    </row>
    <row r="13" spans="1:5" x14ac:dyDescent="0.25">
      <c r="C13" s="38"/>
    </row>
    <row r="14" spans="1:5" x14ac:dyDescent="0.25">
      <c r="A14" s="175" t="s">
        <v>6</v>
      </c>
      <c r="B14" s="175"/>
      <c r="C14" s="175"/>
      <c r="D14" s="175"/>
      <c r="E14" s="175"/>
    </row>
    <row r="15" spans="1:5" ht="19.5" customHeight="1" x14ac:dyDescent="0.25">
      <c r="A15" s="176" t="s">
        <v>7</v>
      </c>
      <c r="B15" s="177" t="s">
        <v>8</v>
      </c>
      <c r="C15" s="177" t="s">
        <v>9</v>
      </c>
      <c r="D15" s="178" t="s">
        <v>10</v>
      </c>
      <c r="E15" s="178"/>
    </row>
    <row r="16" spans="1:5" x14ac:dyDescent="0.25">
      <c r="A16" s="176"/>
      <c r="B16" s="177"/>
      <c r="C16" s="177"/>
      <c r="D16" s="179" t="s">
        <v>11</v>
      </c>
      <c r="E16" s="180" t="s">
        <v>12</v>
      </c>
    </row>
    <row r="17" spans="1:5" x14ac:dyDescent="0.25">
      <c r="A17" s="176"/>
      <c r="B17" s="177"/>
      <c r="C17" s="177"/>
      <c r="D17" s="179"/>
      <c r="E17" s="180"/>
    </row>
    <row r="18" spans="1:5" x14ac:dyDescent="0.25">
      <c r="A18" s="51">
        <v>1</v>
      </c>
      <c r="B18" s="52">
        <v>2</v>
      </c>
      <c r="C18" s="53">
        <v>3</v>
      </c>
      <c r="D18" s="54">
        <v>4</v>
      </c>
      <c r="E18" s="55">
        <v>5</v>
      </c>
    </row>
    <row r="19" spans="1:5" ht="26.25" customHeight="1" x14ac:dyDescent="0.25">
      <c r="A19" s="56"/>
      <c r="B19" s="57" t="s">
        <v>13</v>
      </c>
      <c r="C19" s="58"/>
      <c r="D19" s="122">
        <f>SUM(D21:D23)</f>
        <v>57449.089999999967</v>
      </c>
      <c r="E19" s="122">
        <f>E20+E21+E22+E23</f>
        <v>59657</v>
      </c>
    </row>
    <row r="20" spans="1:5" ht="26.25" customHeight="1" x14ac:dyDescent="0.25">
      <c r="A20" s="59" t="s">
        <v>14</v>
      </c>
      <c r="B20" s="60" t="s">
        <v>15</v>
      </c>
      <c r="C20" s="58"/>
      <c r="D20" s="61"/>
      <c r="E20" s="123"/>
    </row>
    <row r="21" spans="1:5" ht="26.25" customHeight="1" x14ac:dyDescent="0.25">
      <c r="A21" s="59" t="s">
        <v>16</v>
      </c>
      <c r="B21" s="60" t="s">
        <v>17</v>
      </c>
      <c r="C21" s="58"/>
      <c r="D21" s="124">
        <v>500549.72</v>
      </c>
      <c r="E21" s="124">
        <v>572209</v>
      </c>
    </row>
    <row r="22" spans="1:5" ht="26.25" customHeight="1" x14ac:dyDescent="0.25">
      <c r="A22" s="59" t="s">
        <v>18</v>
      </c>
      <c r="B22" s="60" t="s">
        <v>19</v>
      </c>
      <c r="C22" s="58"/>
      <c r="D22" s="124"/>
      <c r="E22" s="124"/>
    </row>
    <row r="23" spans="1:5" ht="26.25" customHeight="1" x14ac:dyDescent="0.25">
      <c r="A23" s="59" t="s">
        <v>20</v>
      </c>
      <c r="B23" s="60" t="s">
        <v>21</v>
      </c>
      <c r="C23" s="58"/>
      <c r="D23" s="124">
        <v>-443100.63</v>
      </c>
      <c r="E23" s="124">
        <v>-512552</v>
      </c>
    </row>
    <row r="24" spans="1:5" ht="26.25" customHeight="1" x14ac:dyDescent="0.25">
      <c r="A24" s="56"/>
      <c r="B24" s="62" t="s">
        <v>22</v>
      </c>
      <c r="C24" s="58"/>
      <c r="D24" s="125">
        <f>D25+D26+D27+D28+D29</f>
        <v>1284604.58</v>
      </c>
      <c r="E24" s="125">
        <f>E25+E26+E27+E28+E29</f>
        <v>1066331</v>
      </c>
    </row>
    <row r="25" spans="1:5" ht="26.25" customHeight="1" x14ac:dyDescent="0.25">
      <c r="A25" s="59" t="s">
        <v>23</v>
      </c>
      <c r="B25" s="60" t="s">
        <v>24</v>
      </c>
      <c r="C25" s="58"/>
      <c r="D25" s="124">
        <v>1558667.77</v>
      </c>
      <c r="E25" s="124">
        <v>1263084</v>
      </c>
    </row>
    <row r="26" spans="1:5" ht="26.25" customHeight="1" x14ac:dyDescent="0.25">
      <c r="A26" s="59" t="s">
        <v>25</v>
      </c>
      <c r="B26" s="60" t="s">
        <v>26</v>
      </c>
      <c r="C26" s="58"/>
      <c r="D26" s="124">
        <f>1088487.61+3516.32</f>
        <v>1092003.9300000002</v>
      </c>
      <c r="E26" s="124">
        <v>1190760</v>
      </c>
    </row>
    <row r="27" spans="1:5" ht="26.25" customHeight="1" x14ac:dyDescent="0.25">
      <c r="A27" s="59" t="s">
        <v>27</v>
      </c>
      <c r="B27" s="60" t="s">
        <v>28</v>
      </c>
      <c r="C27" s="58"/>
      <c r="D27" s="61"/>
      <c r="E27" s="124"/>
    </row>
    <row r="28" spans="1:5" ht="26.25" customHeight="1" x14ac:dyDescent="0.25">
      <c r="A28" s="59" t="s">
        <v>29</v>
      </c>
      <c r="B28" s="60" t="s">
        <v>30</v>
      </c>
      <c r="C28" s="58"/>
      <c r="D28" s="61"/>
      <c r="E28" s="124"/>
    </row>
    <row r="29" spans="1:5" ht="26.25" customHeight="1" x14ac:dyDescent="0.25">
      <c r="A29" s="59" t="s">
        <v>31</v>
      </c>
      <c r="B29" s="63" t="s">
        <v>32</v>
      </c>
      <c r="C29" s="58"/>
      <c r="D29" s="124">
        <v>-1366067.12</v>
      </c>
      <c r="E29" s="124">
        <v>-1387513</v>
      </c>
    </row>
    <row r="30" spans="1:5" ht="26.25" customHeight="1" x14ac:dyDescent="0.25">
      <c r="A30" s="56"/>
      <c r="B30" s="62" t="s">
        <v>33</v>
      </c>
      <c r="C30" s="58"/>
      <c r="D30" s="125">
        <f>D31+D43</f>
        <v>8950733.1400000006</v>
      </c>
      <c r="E30" s="125">
        <f>E31+E43</f>
        <v>13971151</v>
      </c>
    </row>
    <row r="31" spans="1:5" ht="26.25" customHeight="1" x14ac:dyDescent="0.25">
      <c r="A31" s="56"/>
      <c r="B31" s="60" t="s">
        <v>34</v>
      </c>
      <c r="C31" s="58"/>
      <c r="D31" s="125">
        <f>D32+D33+D34+D35+D36+D37+D38+D39+D40+D41+D42</f>
        <v>8357624.5099999998</v>
      </c>
      <c r="E31" s="125">
        <f>E32+E33+E34+E35+E36+E37+E38+E39+E40+E41+E42</f>
        <v>13377948</v>
      </c>
    </row>
    <row r="32" spans="1:5" ht="26.25" customHeight="1" x14ac:dyDescent="0.25">
      <c r="A32" s="59" t="s">
        <v>35</v>
      </c>
      <c r="B32" s="60" t="s">
        <v>36</v>
      </c>
      <c r="C32" s="58"/>
      <c r="D32" s="124">
        <v>7767159.8399999999</v>
      </c>
      <c r="E32" s="124">
        <v>12767040</v>
      </c>
    </row>
    <row r="33" spans="1:5" ht="26.25" customHeight="1" x14ac:dyDescent="0.25">
      <c r="A33" s="64" t="s">
        <v>37</v>
      </c>
      <c r="B33" s="60" t="s">
        <v>38</v>
      </c>
      <c r="C33" s="58"/>
      <c r="D33" s="61"/>
      <c r="E33" s="124"/>
    </row>
    <row r="34" spans="1:5" ht="26.25" customHeight="1" x14ac:dyDescent="0.25">
      <c r="A34" s="64" t="s">
        <v>39</v>
      </c>
      <c r="B34" s="60" t="s">
        <v>40</v>
      </c>
      <c r="C34" s="58"/>
      <c r="D34" s="61"/>
      <c r="E34" s="124"/>
    </row>
    <row r="35" spans="1:5" ht="26.25" customHeight="1" x14ac:dyDescent="0.25">
      <c r="A35" s="64" t="s">
        <v>41</v>
      </c>
      <c r="B35" s="60" t="s">
        <v>42</v>
      </c>
      <c r="C35" s="58"/>
      <c r="D35" s="61"/>
      <c r="E35" s="124"/>
    </row>
    <row r="36" spans="1:5" ht="26.25" customHeight="1" x14ac:dyDescent="0.25">
      <c r="A36" s="64" t="s">
        <v>43</v>
      </c>
      <c r="B36" s="60" t="s">
        <v>44</v>
      </c>
      <c r="C36" s="58"/>
      <c r="D36" s="124">
        <v>3992.8900000000003</v>
      </c>
      <c r="E36" s="124">
        <v>12424</v>
      </c>
    </row>
    <row r="37" spans="1:5" ht="26.25" customHeight="1" x14ac:dyDescent="0.25">
      <c r="A37" s="59" t="s">
        <v>45</v>
      </c>
      <c r="B37" s="60" t="s">
        <v>46</v>
      </c>
      <c r="C37" s="58"/>
      <c r="D37" s="124">
        <v>536471.78</v>
      </c>
      <c r="E37" s="124">
        <v>548484</v>
      </c>
    </row>
    <row r="38" spans="1:5" ht="26.25" customHeight="1" x14ac:dyDescent="0.25">
      <c r="A38" s="59" t="s">
        <v>47</v>
      </c>
      <c r="B38" s="60" t="s">
        <v>48</v>
      </c>
      <c r="C38" s="58"/>
      <c r="D38" s="123">
        <v>50000</v>
      </c>
      <c r="E38" s="123">
        <v>50000</v>
      </c>
    </row>
    <row r="39" spans="1:5" ht="26.25" customHeight="1" x14ac:dyDescent="0.25">
      <c r="A39" s="59" t="s">
        <v>49</v>
      </c>
      <c r="B39" s="60" t="s">
        <v>50</v>
      </c>
      <c r="C39" s="58"/>
      <c r="D39" s="61"/>
      <c r="E39" s="123"/>
    </row>
    <row r="40" spans="1:5" ht="26.25" customHeight="1" x14ac:dyDescent="0.25">
      <c r="A40" s="59" t="s">
        <v>51</v>
      </c>
      <c r="B40" s="60" t="s">
        <v>52</v>
      </c>
      <c r="C40" s="58"/>
      <c r="D40" s="61"/>
      <c r="E40" s="123"/>
    </row>
    <row r="41" spans="1:5" ht="26.25" customHeight="1" x14ac:dyDescent="0.25">
      <c r="A41" s="65">
        <v>2.9037047057067E+16</v>
      </c>
      <c r="B41" s="60" t="s">
        <v>53</v>
      </c>
      <c r="C41" s="58"/>
      <c r="D41" s="61"/>
      <c r="E41" s="123"/>
    </row>
    <row r="42" spans="1:5" ht="26.25" customHeight="1" x14ac:dyDescent="0.25">
      <c r="A42" s="65">
        <v>38048058068078</v>
      </c>
      <c r="B42" s="60" t="s">
        <v>54</v>
      </c>
      <c r="C42" s="58"/>
      <c r="D42" s="61"/>
      <c r="E42" s="123"/>
    </row>
    <row r="43" spans="1:5" ht="26.25" customHeight="1" x14ac:dyDescent="0.25">
      <c r="A43" s="66"/>
      <c r="B43" s="63" t="s">
        <v>55</v>
      </c>
      <c r="C43" s="58"/>
      <c r="D43" s="126">
        <f>D44+D45+D46</f>
        <v>593108.63</v>
      </c>
      <c r="E43" s="126">
        <f>E44+E45+E46</f>
        <v>593203</v>
      </c>
    </row>
    <row r="44" spans="1:5" ht="42.75" customHeight="1" x14ac:dyDescent="0.25">
      <c r="A44" s="65">
        <v>80081083084085</v>
      </c>
      <c r="B44" s="60" t="s">
        <v>56</v>
      </c>
      <c r="C44" s="58"/>
      <c r="D44" s="123">
        <v>495000</v>
      </c>
      <c r="E44" s="123">
        <v>495000</v>
      </c>
    </row>
    <row r="45" spans="1:5" ht="26.25" customHeight="1" x14ac:dyDescent="0.25">
      <c r="A45" s="67">
        <v>82</v>
      </c>
      <c r="B45" s="60" t="s">
        <v>57</v>
      </c>
      <c r="C45" s="58"/>
      <c r="D45" s="61"/>
      <c r="E45" s="123"/>
    </row>
    <row r="46" spans="1:5" ht="26.25" customHeight="1" x14ac:dyDescent="0.25">
      <c r="A46" s="65">
        <v>86087</v>
      </c>
      <c r="B46" s="60" t="s">
        <v>58</v>
      </c>
      <c r="C46" s="58"/>
      <c r="D46" s="123">
        <v>98108.63</v>
      </c>
      <c r="E46" s="123">
        <v>98203</v>
      </c>
    </row>
    <row r="47" spans="1:5" ht="26.25" customHeight="1" x14ac:dyDescent="0.25">
      <c r="A47" s="66"/>
      <c r="B47" s="62" t="s">
        <v>59</v>
      </c>
      <c r="C47" s="58"/>
      <c r="D47" s="125">
        <f>D48+D49+D50</f>
        <v>8526559.5800000001</v>
      </c>
      <c r="E47" s="125">
        <f>E48+E49+E50</f>
        <v>4168205</v>
      </c>
    </row>
    <row r="48" spans="1:5" ht="26.25" customHeight="1" x14ac:dyDescent="0.25">
      <c r="A48" s="65">
        <v>180182184</v>
      </c>
      <c r="B48" s="60" t="s">
        <v>60</v>
      </c>
      <c r="C48" s="58"/>
      <c r="D48" s="124">
        <v>4884699.47</v>
      </c>
      <c r="E48" s="124">
        <v>1934441</v>
      </c>
    </row>
    <row r="49" spans="1:5" ht="26.25" customHeight="1" x14ac:dyDescent="0.25">
      <c r="A49" s="65">
        <v>181183185</v>
      </c>
      <c r="B49" s="60" t="s">
        <v>61</v>
      </c>
      <c r="C49" s="58"/>
      <c r="D49" s="124">
        <v>3587603.7</v>
      </c>
      <c r="E49" s="124">
        <v>2178287</v>
      </c>
    </row>
    <row r="50" spans="1:5" ht="26.25" customHeight="1" x14ac:dyDescent="0.25">
      <c r="A50" s="67">
        <v>186</v>
      </c>
      <c r="B50" s="60" t="s">
        <v>62</v>
      </c>
      <c r="C50" s="58"/>
      <c r="D50" s="124">
        <v>54256.41</v>
      </c>
      <c r="E50" s="124">
        <v>55477</v>
      </c>
    </row>
    <row r="51" spans="1:5" ht="26.25" customHeight="1" x14ac:dyDescent="0.25">
      <c r="A51" s="66"/>
      <c r="B51" s="62" t="s">
        <v>63</v>
      </c>
      <c r="C51" s="58"/>
      <c r="D51" s="125">
        <f>D52+D53+D60</f>
        <v>5486679.8799999999</v>
      </c>
      <c r="E51" s="125">
        <f>E52+E53+E60</f>
        <v>3507490</v>
      </c>
    </row>
    <row r="52" spans="1:5" ht="26.25" customHeight="1" x14ac:dyDescent="0.25">
      <c r="A52" s="67">
        <v>11</v>
      </c>
      <c r="B52" s="60" t="s">
        <v>64</v>
      </c>
      <c r="C52" s="58"/>
      <c r="D52" s="124">
        <v>635624.92999999993</v>
      </c>
      <c r="E52" s="124">
        <v>191499</v>
      </c>
    </row>
    <row r="53" spans="1:5" ht="26.25" customHeight="1" x14ac:dyDescent="0.25">
      <c r="A53" s="66"/>
      <c r="B53" s="63" t="s">
        <v>65</v>
      </c>
      <c r="C53" s="58"/>
      <c r="D53" s="127">
        <f>SUM(D54:D59)</f>
        <v>4851054.95</v>
      </c>
      <c r="E53" s="125">
        <f>SUM(E54:E59)</f>
        <v>3315991</v>
      </c>
    </row>
    <row r="54" spans="1:5" ht="26.25" customHeight="1" x14ac:dyDescent="0.25">
      <c r="A54" s="67">
        <v>12</v>
      </c>
      <c r="B54" s="60" t="s">
        <v>66</v>
      </c>
      <c r="C54" s="58"/>
      <c r="D54" s="124">
        <v>1631160.82</v>
      </c>
      <c r="E54" s="124">
        <v>1121280</v>
      </c>
    </row>
    <row r="55" spans="1:5" ht="26.25" customHeight="1" x14ac:dyDescent="0.25">
      <c r="A55" s="67">
        <v>13</v>
      </c>
      <c r="B55" s="60" t="s">
        <v>67</v>
      </c>
      <c r="C55" s="58"/>
      <c r="D55" s="124">
        <v>59153.98</v>
      </c>
      <c r="E55" s="124">
        <v>39287</v>
      </c>
    </row>
    <row r="56" spans="1:5" ht="26.25" customHeight="1" x14ac:dyDescent="0.25">
      <c r="A56" s="67">
        <v>14</v>
      </c>
      <c r="B56" s="60" t="s">
        <v>68</v>
      </c>
      <c r="C56" s="58"/>
      <c r="D56" s="124">
        <v>72294.02</v>
      </c>
      <c r="E56" s="124">
        <v>102725</v>
      </c>
    </row>
    <row r="57" spans="1:5" ht="26.25" customHeight="1" x14ac:dyDescent="0.25">
      <c r="A57" s="67">
        <v>15</v>
      </c>
      <c r="B57" s="60" t="s">
        <v>69</v>
      </c>
      <c r="C57" s="58"/>
      <c r="D57" s="124">
        <v>118589.96</v>
      </c>
      <c r="E57" s="124">
        <v>84275</v>
      </c>
    </row>
    <row r="58" spans="1:5" ht="26.25" customHeight="1" x14ac:dyDescent="0.25">
      <c r="A58" s="67">
        <v>16</v>
      </c>
      <c r="B58" s="60" t="s">
        <v>70</v>
      </c>
      <c r="C58" s="58"/>
      <c r="D58" s="124">
        <v>2367683.33</v>
      </c>
      <c r="E58" s="124">
        <v>1817132</v>
      </c>
    </row>
    <row r="59" spans="1:5" ht="26.25" customHeight="1" x14ac:dyDescent="0.25">
      <c r="A59" s="67">
        <v>17</v>
      </c>
      <c r="B59" s="60" t="s">
        <v>71</v>
      </c>
      <c r="C59" s="58"/>
      <c r="D59" s="124">
        <v>602172.84</v>
      </c>
      <c r="E59" s="124">
        <v>151292</v>
      </c>
    </row>
    <row r="60" spans="1:5" ht="26.25" customHeight="1" x14ac:dyDescent="0.25">
      <c r="A60" s="59" t="s">
        <v>72</v>
      </c>
      <c r="B60" s="60" t="s">
        <v>73</v>
      </c>
      <c r="C60" s="58"/>
      <c r="D60" s="61"/>
      <c r="E60" s="124"/>
    </row>
    <row r="61" spans="1:5" ht="44.25" customHeight="1" x14ac:dyDescent="0.25">
      <c r="A61" s="68" t="s">
        <v>74</v>
      </c>
      <c r="B61" s="69" t="s">
        <v>75</v>
      </c>
      <c r="C61" s="58"/>
      <c r="D61" s="128">
        <v>1610266.91</v>
      </c>
      <c r="E61" s="128">
        <v>908631</v>
      </c>
    </row>
    <row r="62" spans="1:5" ht="26.25" customHeight="1" x14ac:dyDescent="0.25">
      <c r="A62" s="66"/>
      <c r="B62" s="57" t="s">
        <v>76</v>
      </c>
      <c r="C62" s="58"/>
      <c r="D62" s="128">
        <f>+D63+D64</f>
        <v>453910.9</v>
      </c>
      <c r="E62" s="128">
        <f>+E63+E64</f>
        <v>421185</v>
      </c>
    </row>
    <row r="63" spans="1:5" ht="26.25" customHeight="1" x14ac:dyDescent="0.25">
      <c r="A63" s="67">
        <v>192</v>
      </c>
      <c r="B63" s="60" t="s">
        <v>77</v>
      </c>
      <c r="C63" s="58"/>
      <c r="D63" s="124">
        <v>377517.25</v>
      </c>
      <c r="E63" s="124">
        <v>348539</v>
      </c>
    </row>
    <row r="64" spans="1:5" ht="26.25" customHeight="1" x14ac:dyDescent="0.25">
      <c r="A64" s="67" t="s">
        <v>78</v>
      </c>
      <c r="B64" s="70" t="s">
        <v>79</v>
      </c>
      <c r="C64" s="58"/>
      <c r="D64" s="124">
        <v>76393.649999999994</v>
      </c>
      <c r="E64" s="124">
        <v>72646</v>
      </c>
    </row>
    <row r="65" spans="1:8" ht="26.25" customHeight="1" x14ac:dyDescent="0.25">
      <c r="A65" s="66"/>
      <c r="B65" s="57" t="s">
        <v>80</v>
      </c>
      <c r="C65" s="58"/>
      <c r="D65" s="128">
        <v>2305.65</v>
      </c>
      <c r="E65" s="128">
        <v>4576</v>
      </c>
    </row>
    <row r="66" spans="1:8" ht="26.25" customHeight="1" x14ac:dyDescent="0.25">
      <c r="A66" s="66"/>
      <c r="B66" s="69" t="s">
        <v>81</v>
      </c>
      <c r="C66" s="58"/>
      <c r="D66" s="129">
        <f>D19+D24+D30+D47+D51+D61+D62+D65</f>
        <v>26372509.729999997</v>
      </c>
      <c r="E66" s="125">
        <f>E19+E24+E30+E47+E51+E61+E62+E65</f>
        <v>24107226</v>
      </c>
      <c r="F66" s="18"/>
    </row>
    <row r="67" spans="1:8" x14ac:dyDescent="0.25">
      <c r="A67" s="71"/>
      <c r="B67" s="72"/>
      <c r="C67" s="72"/>
      <c r="D67" s="73"/>
      <c r="E67" s="74"/>
    </row>
    <row r="68" spans="1:8" x14ac:dyDescent="0.25">
      <c r="A68" s="181" t="s">
        <v>82</v>
      </c>
      <c r="B68" s="181"/>
      <c r="C68" s="181"/>
      <c r="D68" s="181"/>
      <c r="E68" s="181"/>
    </row>
    <row r="69" spans="1:8" x14ac:dyDescent="0.25">
      <c r="A69" s="181"/>
      <c r="B69" s="181"/>
      <c r="C69" s="181"/>
      <c r="D69" s="181"/>
      <c r="E69" s="181"/>
    </row>
    <row r="70" spans="1:8" x14ac:dyDescent="0.25">
      <c r="A70" s="181"/>
      <c r="B70" s="181"/>
      <c r="C70" s="181"/>
      <c r="D70" s="181"/>
      <c r="E70" s="181"/>
    </row>
    <row r="71" spans="1:8" ht="17.25" customHeight="1" x14ac:dyDescent="0.25">
      <c r="A71" s="177" t="s">
        <v>7</v>
      </c>
      <c r="B71" s="177" t="s">
        <v>8</v>
      </c>
      <c r="C71" s="177" t="s">
        <v>9</v>
      </c>
      <c r="D71" s="178" t="s">
        <v>10</v>
      </c>
      <c r="E71" s="178"/>
    </row>
    <row r="72" spans="1:8" x14ac:dyDescent="0.25">
      <c r="A72" s="177"/>
      <c r="B72" s="177"/>
      <c r="C72" s="177"/>
      <c r="D72" s="182" t="s">
        <v>11</v>
      </c>
      <c r="E72" s="183" t="s">
        <v>12</v>
      </c>
    </row>
    <row r="73" spans="1:8" x14ac:dyDescent="0.25">
      <c r="A73" s="177"/>
      <c r="B73" s="177"/>
      <c r="C73" s="177"/>
      <c r="D73" s="182"/>
      <c r="E73" s="183"/>
    </row>
    <row r="74" spans="1:8" x14ac:dyDescent="0.25">
      <c r="A74" s="52">
        <v>1</v>
      </c>
      <c r="B74" s="52">
        <v>2</v>
      </c>
      <c r="C74" s="53">
        <v>3</v>
      </c>
      <c r="D74" s="75"/>
      <c r="E74" s="76">
        <v>5</v>
      </c>
    </row>
    <row r="75" spans="1:8" ht="26.25" customHeight="1" x14ac:dyDescent="0.25">
      <c r="A75" s="66"/>
      <c r="B75" s="57" t="s">
        <v>83</v>
      </c>
      <c r="C75" s="58"/>
      <c r="D75" s="77">
        <f>D76+D77</f>
        <v>4033303</v>
      </c>
      <c r="E75" s="125">
        <f>E76+E77</f>
        <v>4033303</v>
      </c>
    </row>
    <row r="76" spans="1:8" ht="26.25" customHeight="1" x14ac:dyDescent="0.25">
      <c r="A76" s="67">
        <v>900</v>
      </c>
      <c r="B76" s="60" t="s">
        <v>84</v>
      </c>
      <c r="C76" s="58"/>
      <c r="D76" s="130">
        <v>4033303</v>
      </c>
      <c r="E76" s="130">
        <v>4033303</v>
      </c>
    </row>
    <row r="77" spans="1:8" ht="26.25" customHeight="1" x14ac:dyDescent="0.25">
      <c r="A77" s="67">
        <v>901</v>
      </c>
      <c r="B77" s="60" t="s">
        <v>85</v>
      </c>
      <c r="C77" s="58"/>
      <c r="D77" s="61"/>
      <c r="E77" s="131"/>
    </row>
    <row r="78" spans="1:8" ht="26.25" customHeight="1" x14ac:dyDescent="0.25">
      <c r="A78" s="66"/>
      <c r="B78" s="57" t="s">
        <v>86</v>
      </c>
      <c r="C78" s="58"/>
      <c r="D78" s="132">
        <f>D79+D80+D85+D86+D87</f>
        <v>3531092.1400000006</v>
      </c>
      <c r="E78" s="132">
        <f>E79+E80+E85+E86+E87</f>
        <v>2278829</v>
      </c>
    </row>
    <row r="79" spans="1:8" ht="26.25" customHeight="1" x14ac:dyDescent="0.25">
      <c r="A79" s="67">
        <v>910</v>
      </c>
      <c r="B79" s="60" t="s">
        <v>87</v>
      </c>
      <c r="C79" s="58"/>
      <c r="D79" s="61"/>
      <c r="E79" s="123"/>
      <c r="G79" s="18"/>
      <c r="H79" s="18"/>
    </row>
    <row r="80" spans="1:8" ht="26.25" customHeight="1" x14ac:dyDescent="0.25">
      <c r="A80" s="67">
        <v>911</v>
      </c>
      <c r="B80" s="60" t="s">
        <v>88</v>
      </c>
      <c r="C80" s="58"/>
      <c r="D80" s="61"/>
      <c r="E80" s="126">
        <f>E81+E82+E83+E84</f>
        <v>0</v>
      </c>
    </row>
    <row r="81" spans="1:5" ht="26.25" customHeight="1" x14ac:dyDescent="0.25">
      <c r="A81" s="66"/>
      <c r="B81" s="78" t="s">
        <v>89</v>
      </c>
      <c r="C81" s="58"/>
      <c r="D81" s="61"/>
      <c r="E81" s="123"/>
    </row>
    <row r="82" spans="1:5" ht="26.25" customHeight="1" x14ac:dyDescent="0.25">
      <c r="A82" s="66"/>
      <c r="B82" s="78" t="s">
        <v>90</v>
      </c>
      <c r="C82" s="58"/>
      <c r="D82" s="61"/>
      <c r="E82" s="123"/>
    </row>
    <row r="83" spans="1:5" ht="26.25" customHeight="1" x14ac:dyDescent="0.25">
      <c r="A83" s="66"/>
      <c r="B83" s="78" t="s">
        <v>91</v>
      </c>
      <c r="C83" s="58"/>
      <c r="D83" s="61"/>
      <c r="E83" s="124"/>
    </row>
    <row r="84" spans="1:5" ht="26.25" customHeight="1" x14ac:dyDescent="0.25">
      <c r="A84" s="66"/>
      <c r="B84" s="78" t="s">
        <v>92</v>
      </c>
      <c r="C84" s="58"/>
      <c r="D84" s="61"/>
      <c r="E84" s="124"/>
    </row>
    <row r="85" spans="1:5" ht="26.25" customHeight="1" x14ac:dyDescent="0.25">
      <c r="A85" s="67">
        <v>919</v>
      </c>
      <c r="B85" s="60" t="s">
        <v>93</v>
      </c>
      <c r="C85" s="58"/>
      <c r="D85" s="61"/>
      <c r="E85" s="124"/>
    </row>
    <row r="86" spans="1:5" ht="26.25" customHeight="1" x14ac:dyDescent="0.25">
      <c r="A86" s="67" t="s">
        <v>94</v>
      </c>
      <c r="B86" s="60" t="s">
        <v>95</v>
      </c>
      <c r="C86" s="58"/>
      <c r="D86" s="124">
        <v>308267.28000000003</v>
      </c>
      <c r="E86" s="124">
        <v>198214</v>
      </c>
    </row>
    <row r="87" spans="1:5" ht="26.25" customHeight="1" x14ac:dyDescent="0.25">
      <c r="A87" s="66"/>
      <c r="B87" s="63" t="s">
        <v>96</v>
      </c>
      <c r="C87" s="58"/>
      <c r="D87" s="125">
        <f>D88++D89</f>
        <v>3222824.8600000003</v>
      </c>
      <c r="E87" s="125">
        <f>E88++E89</f>
        <v>2080615</v>
      </c>
    </row>
    <row r="88" spans="1:5" ht="26.25" customHeight="1" x14ac:dyDescent="0.25">
      <c r="A88" s="67" t="s">
        <v>97</v>
      </c>
      <c r="B88" s="60" t="s">
        <v>98</v>
      </c>
      <c r="C88" s="58"/>
      <c r="D88" s="124">
        <v>2080614.11</v>
      </c>
      <c r="E88" s="124">
        <v>137335</v>
      </c>
    </row>
    <row r="89" spans="1:5" ht="26.25" customHeight="1" x14ac:dyDescent="0.25">
      <c r="A89" s="67" t="s">
        <v>99</v>
      </c>
      <c r="B89" s="60" t="s">
        <v>100</v>
      </c>
      <c r="C89" s="58"/>
      <c r="D89" s="124">
        <v>1142210.75</v>
      </c>
      <c r="E89" s="124">
        <v>1943280</v>
      </c>
    </row>
    <row r="90" spans="1:5" ht="26.25" customHeight="1" x14ac:dyDescent="0.25">
      <c r="A90" s="66"/>
      <c r="B90" s="57" t="s">
        <v>101</v>
      </c>
      <c r="C90" s="58"/>
      <c r="D90" s="125">
        <f>D91+D98+D103</f>
        <v>16895700.230000004</v>
      </c>
      <c r="E90" s="125">
        <f>E91+E98+E103</f>
        <v>16312724</v>
      </c>
    </row>
    <row r="91" spans="1:5" ht="26.25" customHeight="1" x14ac:dyDescent="0.25">
      <c r="A91" s="66"/>
      <c r="B91" s="63" t="s">
        <v>102</v>
      </c>
      <c r="C91" s="58"/>
      <c r="D91" s="125">
        <f>D92+D93+D94+D95+D96+D97</f>
        <v>16860575.700000003</v>
      </c>
      <c r="E91" s="125">
        <f>E92+E93+E94+E95+E96+E97</f>
        <v>16247497</v>
      </c>
    </row>
    <row r="92" spans="1:5" ht="26.25" customHeight="1" x14ac:dyDescent="0.25">
      <c r="A92" s="67">
        <v>980</v>
      </c>
      <c r="B92" s="60" t="s">
        <v>103</v>
      </c>
      <c r="C92" s="58"/>
      <c r="D92" s="124">
        <v>7628206.4900000002</v>
      </c>
      <c r="E92" s="124">
        <v>6766681</v>
      </c>
    </row>
    <row r="93" spans="1:5" ht="26.25" customHeight="1" x14ac:dyDescent="0.25">
      <c r="A93" s="67">
        <v>982</v>
      </c>
      <c r="B93" s="78" t="s">
        <v>104</v>
      </c>
      <c r="C93" s="58"/>
      <c r="D93" s="124">
        <v>2458554.54</v>
      </c>
      <c r="E93" s="124">
        <v>1974669</v>
      </c>
    </row>
    <row r="94" spans="1:5" ht="26.25" customHeight="1" x14ac:dyDescent="0.25">
      <c r="A94" s="67">
        <v>983</v>
      </c>
      <c r="B94" s="60" t="s">
        <v>105</v>
      </c>
      <c r="C94" s="58"/>
      <c r="D94" s="124">
        <v>5813716.0800000001</v>
      </c>
      <c r="E94" s="124">
        <v>6525354</v>
      </c>
    </row>
    <row r="95" spans="1:5" ht="26.25" customHeight="1" x14ac:dyDescent="0.25">
      <c r="A95" s="67">
        <v>984</v>
      </c>
      <c r="B95" s="60" t="s">
        <v>106</v>
      </c>
      <c r="C95" s="58"/>
      <c r="D95" s="124">
        <v>762382.59</v>
      </c>
      <c r="E95" s="124">
        <v>783077</v>
      </c>
    </row>
    <row r="96" spans="1:5" ht="26.25" customHeight="1" x14ac:dyDescent="0.25">
      <c r="A96" s="67">
        <v>985</v>
      </c>
      <c r="B96" s="60" t="s">
        <v>107</v>
      </c>
      <c r="C96" s="58"/>
      <c r="D96" s="124">
        <v>0</v>
      </c>
      <c r="E96" s="124">
        <v>0</v>
      </c>
    </row>
    <row r="97" spans="1:5" ht="26.25" customHeight="1" x14ac:dyDescent="0.25">
      <c r="A97" s="67" t="s">
        <v>108</v>
      </c>
      <c r="B97" s="60" t="s">
        <v>109</v>
      </c>
      <c r="C97" s="58"/>
      <c r="D97" s="124">
        <v>197716</v>
      </c>
      <c r="E97" s="124">
        <v>197716</v>
      </c>
    </row>
    <row r="98" spans="1:5" ht="26.25" customHeight="1" x14ac:dyDescent="0.25">
      <c r="A98" s="66"/>
      <c r="B98" s="60" t="s">
        <v>110</v>
      </c>
      <c r="C98" s="58"/>
      <c r="D98" s="61"/>
      <c r="E98" s="126">
        <f>E99+E100+E101+E102</f>
        <v>0</v>
      </c>
    </row>
    <row r="99" spans="1:5" ht="26.25" customHeight="1" x14ac:dyDescent="0.25">
      <c r="A99" s="67">
        <v>970</v>
      </c>
      <c r="B99" s="60" t="s">
        <v>111</v>
      </c>
      <c r="C99" s="58"/>
      <c r="D99" s="61"/>
      <c r="E99" s="123"/>
    </row>
    <row r="100" spans="1:5" ht="26.25" customHeight="1" x14ac:dyDescent="0.25">
      <c r="A100" s="67">
        <v>971</v>
      </c>
      <c r="B100" s="60" t="s">
        <v>112</v>
      </c>
      <c r="C100" s="58"/>
      <c r="D100" s="61"/>
      <c r="E100" s="123"/>
    </row>
    <row r="101" spans="1:5" ht="26.25" customHeight="1" x14ac:dyDescent="0.25">
      <c r="A101" s="65">
        <v>972973</v>
      </c>
      <c r="B101" s="60" t="s">
        <v>113</v>
      </c>
      <c r="C101" s="58"/>
      <c r="D101" s="61"/>
      <c r="E101" s="123"/>
    </row>
    <row r="102" spans="1:5" ht="26.25" customHeight="1" x14ac:dyDescent="0.25">
      <c r="A102" s="67">
        <v>974</v>
      </c>
      <c r="B102" s="60" t="s">
        <v>114</v>
      </c>
      <c r="C102" s="58"/>
      <c r="D102" s="61"/>
      <c r="E102" s="123"/>
    </row>
    <row r="103" spans="1:5" ht="26.25" customHeight="1" x14ac:dyDescent="0.25">
      <c r="A103" s="66"/>
      <c r="B103" s="63" t="s">
        <v>115</v>
      </c>
      <c r="C103" s="58"/>
      <c r="D103" s="125">
        <f>D104+D105</f>
        <v>35124.53</v>
      </c>
      <c r="E103" s="125">
        <f>E104+E105</f>
        <v>65227</v>
      </c>
    </row>
    <row r="104" spans="1:5" ht="26.25" customHeight="1" x14ac:dyDescent="0.25">
      <c r="A104" s="67">
        <v>960</v>
      </c>
      <c r="B104" s="60" t="s">
        <v>116</v>
      </c>
      <c r="C104" s="58"/>
      <c r="D104" s="124">
        <v>32624.53</v>
      </c>
      <c r="E104" s="124">
        <v>28727</v>
      </c>
    </row>
    <row r="105" spans="1:5" ht="26.25" customHeight="1" x14ac:dyDescent="0.25">
      <c r="A105" s="67" t="s">
        <v>117</v>
      </c>
      <c r="B105" s="60" t="s">
        <v>118</v>
      </c>
      <c r="C105" s="58"/>
      <c r="D105" s="124">
        <v>2500</v>
      </c>
      <c r="E105" s="124">
        <v>36500</v>
      </c>
    </row>
    <row r="106" spans="1:5" ht="26.25" customHeight="1" x14ac:dyDescent="0.25">
      <c r="A106" s="66"/>
      <c r="B106" s="57" t="s">
        <v>119</v>
      </c>
      <c r="C106" s="58"/>
      <c r="D106" s="126">
        <f>D107+D108+D109+D110+D111+D112+D113</f>
        <v>792763.24</v>
      </c>
      <c r="E106" s="126">
        <f>E107+E108+E109+E110+E111+E112+E113</f>
        <v>754998</v>
      </c>
    </row>
    <row r="107" spans="1:5" ht="26.25" customHeight="1" x14ac:dyDescent="0.25">
      <c r="A107" s="67">
        <v>22</v>
      </c>
      <c r="B107" s="60" t="s">
        <v>120</v>
      </c>
      <c r="C107" s="58"/>
      <c r="D107" s="124">
        <v>1988.81</v>
      </c>
      <c r="E107" s="124">
        <v>2114</v>
      </c>
    </row>
    <row r="108" spans="1:5" ht="26.25" customHeight="1" x14ac:dyDescent="0.25">
      <c r="A108" s="67">
        <v>23</v>
      </c>
      <c r="B108" s="60" t="s">
        <v>121</v>
      </c>
      <c r="C108" s="58"/>
      <c r="D108" s="124">
        <v>389263.05</v>
      </c>
      <c r="E108" s="124">
        <v>158391</v>
      </c>
    </row>
    <row r="109" spans="1:5" ht="26.25" customHeight="1" x14ac:dyDescent="0.25">
      <c r="A109" s="67">
        <v>24</v>
      </c>
      <c r="B109" s="60" t="s">
        <v>122</v>
      </c>
      <c r="C109" s="58"/>
      <c r="D109" s="124">
        <v>0</v>
      </c>
      <c r="E109" s="124">
        <v>0</v>
      </c>
    </row>
    <row r="110" spans="1:5" ht="26.25" customHeight="1" x14ac:dyDescent="0.25">
      <c r="A110" s="67">
        <v>25</v>
      </c>
      <c r="B110" s="60" t="s">
        <v>123</v>
      </c>
      <c r="C110" s="58"/>
      <c r="D110" s="124">
        <v>108826.27</v>
      </c>
      <c r="E110" s="124">
        <v>99688</v>
      </c>
    </row>
    <row r="111" spans="1:5" ht="26.25" customHeight="1" x14ac:dyDescent="0.25">
      <c r="A111" s="67">
        <v>26</v>
      </c>
      <c r="B111" s="60" t="s">
        <v>124</v>
      </c>
      <c r="C111" s="58"/>
      <c r="D111" s="124">
        <v>207.22</v>
      </c>
      <c r="E111" s="124">
        <v>2450</v>
      </c>
    </row>
    <row r="112" spans="1:5" ht="26.25" customHeight="1" x14ac:dyDescent="0.25">
      <c r="A112" s="67">
        <v>21</v>
      </c>
      <c r="B112" s="60" t="s">
        <v>125</v>
      </c>
      <c r="C112" s="58"/>
      <c r="D112" s="133">
        <v>30</v>
      </c>
      <c r="E112" s="127">
        <v>0</v>
      </c>
    </row>
    <row r="113" spans="1:6" ht="26.25" customHeight="1" x14ac:dyDescent="0.25">
      <c r="A113" s="67" t="s">
        <v>126</v>
      </c>
      <c r="B113" s="60" t="s">
        <v>127</v>
      </c>
      <c r="C113" s="58"/>
      <c r="D113" s="124">
        <f>179481.99+112965.9</f>
        <v>292447.89</v>
      </c>
      <c r="E113" s="124">
        <v>492355</v>
      </c>
    </row>
    <row r="114" spans="1:6" ht="26.25" customHeight="1" x14ac:dyDescent="0.25">
      <c r="A114" s="66"/>
      <c r="B114" s="57" t="s">
        <v>128</v>
      </c>
      <c r="C114" s="58"/>
      <c r="D114" s="125">
        <f>D115+D116+D117+D118</f>
        <v>265338.67</v>
      </c>
      <c r="E114" s="125">
        <f>E115+E116+E117+E118</f>
        <v>20110</v>
      </c>
    </row>
    <row r="115" spans="1:6" ht="26.25" customHeight="1" x14ac:dyDescent="0.25">
      <c r="A115" s="65">
        <v>950951</v>
      </c>
      <c r="B115" s="60" t="s">
        <v>129</v>
      </c>
      <c r="C115" s="58"/>
      <c r="D115" s="61"/>
      <c r="E115" s="124"/>
    </row>
    <row r="116" spans="1:6" ht="26.25" customHeight="1" x14ac:dyDescent="0.25">
      <c r="A116" s="67">
        <v>954</v>
      </c>
      <c r="B116" s="60" t="s">
        <v>130</v>
      </c>
      <c r="C116" s="58"/>
      <c r="D116" s="61"/>
      <c r="E116" s="124"/>
    </row>
    <row r="117" spans="1:6" ht="26.25" customHeight="1" x14ac:dyDescent="0.25">
      <c r="A117" s="65">
        <v>952953955956</v>
      </c>
      <c r="B117" s="60" t="s">
        <v>131</v>
      </c>
      <c r="C117" s="58"/>
      <c r="D117" s="124">
        <v>237594.61</v>
      </c>
      <c r="E117" s="124">
        <v>0</v>
      </c>
    </row>
    <row r="118" spans="1:6" ht="26.25" customHeight="1" x14ac:dyDescent="0.25">
      <c r="A118" s="67">
        <v>957</v>
      </c>
      <c r="B118" s="60" t="s">
        <v>132</v>
      </c>
      <c r="C118" s="58"/>
      <c r="D118" s="124">
        <v>27744.06</v>
      </c>
      <c r="E118" s="124">
        <v>20110</v>
      </c>
    </row>
    <row r="119" spans="1:6" ht="26.25" customHeight="1" x14ac:dyDescent="0.25">
      <c r="A119" s="67">
        <v>969</v>
      </c>
      <c r="B119" s="62" t="s">
        <v>133</v>
      </c>
      <c r="C119" s="58"/>
      <c r="D119" s="124">
        <v>854312.47</v>
      </c>
      <c r="E119" s="124">
        <v>707262</v>
      </c>
    </row>
    <row r="120" spans="1:6" ht="26.25" customHeight="1" x14ac:dyDescent="0.25">
      <c r="A120" s="66"/>
      <c r="B120" s="62" t="s">
        <v>134</v>
      </c>
      <c r="C120" s="58"/>
      <c r="D120" s="134">
        <f>D75+D78+D90+D106+D114+D119</f>
        <v>26372509.750000004</v>
      </c>
      <c r="E120" s="126">
        <f>E75+E78+E90+E106+E114+E119</f>
        <v>24107226</v>
      </c>
      <c r="F120" s="18"/>
    </row>
    <row r="122" spans="1:6" ht="15.75" x14ac:dyDescent="0.25">
      <c r="A122" s="31"/>
      <c r="B122" s="27"/>
      <c r="C122" s="27"/>
      <c r="D122" s="39"/>
      <c r="E122" s="40"/>
    </row>
    <row r="123" spans="1:6" ht="35.25" customHeight="1" x14ac:dyDescent="0.25">
      <c r="A123" s="26" t="s">
        <v>135</v>
      </c>
      <c r="B123" s="174" t="s">
        <v>136</v>
      </c>
      <c r="C123" s="174"/>
      <c r="D123" s="41" t="s">
        <v>137</v>
      </c>
      <c r="E123" s="40"/>
    </row>
    <row r="124" spans="1:6" ht="72" customHeight="1" x14ac:dyDescent="0.25">
      <c r="A124" s="42" t="s">
        <v>359</v>
      </c>
      <c r="B124" s="27"/>
      <c r="C124" s="27"/>
      <c r="D124" s="35" t="s">
        <v>138</v>
      </c>
      <c r="E124" s="40"/>
    </row>
    <row r="125" spans="1:6" ht="15.75" x14ac:dyDescent="0.25">
      <c r="A125" s="29"/>
      <c r="B125" s="27"/>
      <c r="C125" s="27"/>
      <c r="D125" s="39"/>
      <c r="E125" s="40"/>
    </row>
    <row r="126" spans="1:6" ht="15.75" x14ac:dyDescent="0.25">
      <c r="A126" s="31"/>
      <c r="B126" s="27"/>
      <c r="C126" s="27"/>
      <c r="D126" s="39"/>
      <c r="E126" s="40"/>
    </row>
    <row r="127" spans="1:6" ht="15.75" x14ac:dyDescent="0.25">
      <c r="A127" s="43"/>
      <c r="B127" s="44"/>
      <c r="C127" s="45"/>
      <c r="D127" s="46"/>
      <c r="E127" s="47"/>
    </row>
    <row r="128" spans="1:6" ht="15.75" x14ac:dyDescent="0.25">
      <c r="A128" s="44"/>
      <c r="B128" s="45"/>
      <c r="C128" s="45"/>
      <c r="D128" s="46"/>
      <c r="E128" s="48"/>
    </row>
    <row r="129" spans="1:1" x14ac:dyDescent="0.25">
      <c r="A129" s="17"/>
    </row>
    <row r="130" spans="1:1" x14ac:dyDescent="0.25">
      <c r="A130" s="49"/>
    </row>
    <row r="131" spans="1:1" x14ac:dyDescent="0.25">
      <c r="A131" s="50"/>
    </row>
    <row r="132" spans="1:1" x14ac:dyDescent="0.25">
      <c r="A132" s="50"/>
    </row>
  </sheetData>
  <mergeCells count="18">
    <mergeCell ref="B123:C123"/>
    <mergeCell ref="A68:E70"/>
    <mergeCell ref="A71:A73"/>
    <mergeCell ref="B71:B73"/>
    <mergeCell ref="C71:C73"/>
    <mergeCell ref="D71:E71"/>
    <mergeCell ref="D72:D73"/>
    <mergeCell ref="E72:E73"/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</mergeCells>
  <pageMargins left="0.7" right="0.7" top="0.75" bottom="0.75" header="0.3" footer="0.3"/>
  <pageSetup scale="62" fitToHeight="0" orientation="portrait" r:id="rId1"/>
  <rowBreaks count="3" manualBreakCount="3">
    <brk id="50" max="4" man="1"/>
    <brk id="67" max="4" man="1"/>
    <brk id="11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134"/>
  <sheetViews>
    <sheetView tabSelected="1" view="pageBreakPreview" topLeftCell="A59" zoomScaleNormal="100" zoomScaleSheetLayoutView="100" workbookViewId="0">
      <selection activeCell="G70" sqref="G70"/>
    </sheetView>
  </sheetViews>
  <sheetFormatPr defaultRowHeight="15" x14ac:dyDescent="0.25"/>
  <cols>
    <col min="1" max="1" width="31.140625" style="17" customWidth="1"/>
    <col min="2" max="2" width="30" style="17" customWidth="1"/>
    <col min="3" max="3" width="14.7109375" style="17" customWidth="1"/>
    <col min="4" max="4" width="21.42578125" style="18" customWidth="1"/>
    <col min="5" max="5" width="24.85546875" style="21" customWidth="1"/>
    <col min="6" max="6" width="18.140625" style="17" bestFit="1" customWidth="1"/>
    <col min="7" max="7" width="11.7109375" style="17" bestFit="1" customWidth="1"/>
    <col min="8" max="16384" width="9.140625" style="17"/>
  </cols>
  <sheetData>
    <row r="6" spans="1:5" ht="15.75" x14ac:dyDescent="0.25">
      <c r="A6" s="16" t="s">
        <v>348</v>
      </c>
      <c r="B6" s="16"/>
      <c r="E6" s="19" t="s">
        <v>349</v>
      </c>
    </row>
    <row r="7" spans="1:5" ht="15.75" x14ac:dyDescent="0.25">
      <c r="A7" s="16" t="s">
        <v>139</v>
      </c>
      <c r="B7" s="16"/>
      <c r="E7" s="19" t="s">
        <v>2</v>
      </c>
    </row>
    <row r="8" spans="1:5" ht="15.75" x14ac:dyDescent="0.25">
      <c r="A8" s="16" t="s">
        <v>140</v>
      </c>
      <c r="B8" s="16"/>
      <c r="E8" s="19" t="s">
        <v>4</v>
      </c>
    </row>
    <row r="9" spans="1:5" x14ac:dyDescent="0.25">
      <c r="A9" s="20"/>
    </row>
    <row r="10" spans="1:5" ht="15.75" x14ac:dyDescent="0.25">
      <c r="C10" s="22" t="s">
        <v>141</v>
      </c>
      <c r="D10" s="22"/>
    </row>
    <row r="11" spans="1:5" ht="15.75" x14ac:dyDescent="0.25">
      <c r="B11" s="16"/>
      <c r="C11" s="16"/>
      <c r="D11" s="19"/>
    </row>
    <row r="12" spans="1:5" ht="15.75" x14ac:dyDescent="0.25">
      <c r="C12" s="23" t="s">
        <v>350</v>
      </c>
      <c r="D12" s="23"/>
    </row>
    <row r="13" spans="1:5" x14ac:dyDescent="0.25">
      <c r="A13" s="20"/>
    </row>
    <row r="14" spans="1:5" ht="15" customHeight="1" x14ac:dyDescent="0.25">
      <c r="A14" s="184" t="s">
        <v>7</v>
      </c>
      <c r="B14" s="184" t="s">
        <v>8</v>
      </c>
      <c r="C14" s="184" t="s">
        <v>9</v>
      </c>
      <c r="D14" s="185" t="s">
        <v>10</v>
      </c>
      <c r="E14" s="185"/>
    </row>
    <row r="15" spans="1:5" ht="15.75" customHeight="1" x14ac:dyDescent="0.25">
      <c r="A15" s="184"/>
      <c r="B15" s="184"/>
      <c r="C15" s="184"/>
      <c r="D15" s="185"/>
      <c r="E15" s="185"/>
    </row>
    <row r="16" spans="1:5" ht="15" customHeight="1" x14ac:dyDescent="0.25">
      <c r="A16" s="184"/>
      <c r="B16" s="184"/>
      <c r="C16" s="184"/>
      <c r="D16" s="186" t="s">
        <v>11</v>
      </c>
      <c r="E16" s="185" t="s">
        <v>12</v>
      </c>
    </row>
    <row r="17" spans="1:6" ht="15.75" customHeight="1" x14ac:dyDescent="0.25">
      <c r="A17" s="184"/>
      <c r="B17" s="184"/>
      <c r="C17" s="184"/>
      <c r="D17" s="186"/>
      <c r="E17" s="185"/>
    </row>
    <row r="18" spans="1:6" x14ac:dyDescent="0.25">
      <c r="A18" s="1">
        <v>1</v>
      </c>
      <c r="B18" s="1">
        <v>2</v>
      </c>
      <c r="C18" s="2">
        <v>3</v>
      </c>
      <c r="D18" s="3">
        <v>4</v>
      </c>
      <c r="E18" s="4">
        <v>5</v>
      </c>
    </row>
    <row r="19" spans="1:6" ht="26.25" customHeight="1" x14ac:dyDescent="0.25">
      <c r="A19" s="5"/>
      <c r="B19" s="6" t="s">
        <v>142</v>
      </c>
      <c r="C19" s="7"/>
      <c r="D19" s="8">
        <f>+D20+D29</f>
        <v>5878622.1300000008</v>
      </c>
      <c r="E19" s="8">
        <f>+E20+E29</f>
        <v>5585532.0300000012</v>
      </c>
    </row>
    <row r="20" spans="1:6" ht="26.25" customHeight="1" x14ac:dyDescent="0.25">
      <c r="A20" s="5"/>
      <c r="B20" s="6" t="s">
        <v>143</v>
      </c>
      <c r="C20" s="7"/>
      <c r="D20" s="135">
        <f>SUM(D21:D28)</f>
        <v>5440690.0500000007</v>
      </c>
      <c r="E20" s="135">
        <f>SUM(E21:E28)</f>
        <v>5155459.0900000008</v>
      </c>
    </row>
    <row r="21" spans="1:6" ht="26.25" customHeight="1" x14ac:dyDescent="0.25">
      <c r="A21" s="9">
        <v>750</v>
      </c>
      <c r="B21" s="10" t="s">
        <v>144</v>
      </c>
      <c r="C21" s="7"/>
      <c r="D21" s="136">
        <v>7135593.8300000001</v>
      </c>
      <c r="E21" s="136">
        <v>6612368.9000000004</v>
      </c>
      <c r="F21" s="18"/>
    </row>
    <row r="22" spans="1:6" ht="26.25" customHeight="1" x14ac:dyDescent="0.25">
      <c r="A22" s="9">
        <v>752</v>
      </c>
      <c r="B22" s="10" t="s">
        <v>145</v>
      </c>
      <c r="C22" s="7"/>
      <c r="D22" s="136"/>
      <c r="E22" s="136"/>
    </row>
    <row r="23" spans="1:6" ht="26.25" customHeight="1" x14ac:dyDescent="0.25">
      <c r="A23" s="9">
        <v>753</v>
      </c>
      <c r="B23" s="10" t="s">
        <v>146</v>
      </c>
      <c r="C23" s="7"/>
      <c r="D23" s="136"/>
      <c r="E23" s="136"/>
    </row>
    <row r="24" spans="1:6" ht="26.25" customHeight="1" x14ac:dyDescent="0.25">
      <c r="A24" s="9">
        <v>754</v>
      </c>
      <c r="B24" s="10" t="s">
        <v>147</v>
      </c>
      <c r="C24" s="7"/>
      <c r="D24" s="136"/>
      <c r="E24" s="136"/>
    </row>
    <row r="25" spans="1:6" ht="26.25" customHeight="1" x14ac:dyDescent="0.25">
      <c r="A25" s="9">
        <v>755</v>
      </c>
      <c r="B25" s="11" t="s">
        <v>148</v>
      </c>
      <c r="C25" s="7"/>
      <c r="D25" s="136">
        <v>-1185576.26</v>
      </c>
      <c r="E25" s="136">
        <v>-826075.88</v>
      </c>
    </row>
    <row r="26" spans="1:6" ht="26.25" customHeight="1" x14ac:dyDescent="0.25">
      <c r="A26" s="9">
        <v>756</v>
      </c>
      <c r="B26" s="10" t="s">
        <v>149</v>
      </c>
      <c r="C26" s="7"/>
      <c r="D26" s="136">
        <v>-861525.04</v>
      </c>
      <c r="E26" s="136">
        <v>-673580.05</v>
      </c>
    </row>
    <row r="27" spans="1:6" ht="26.25" customHeight="1" x14ac:dyDescent="0.25">
      <c r="A27" s="9">
        <v>757</v>
      </c>
      <c r="B27" s="10" t="s">
        <v>150</v>
      </c>
      <c r="C27" s="7"/>
      <c r="D27" s="136"/>
      <c r="E27" s="136"/>
    </row>
    <row r="28" spans="1:6" ht="26.25" customHeight="1" x14ac:dyDescent="0.25">
      <c r="A28" s="9">
        <v>758</v>
      </c>
      <c r="B28" s="10" t="s">
        <v>151</v>
      </c>
      <c r="C28" s="7"/>
      <c r="D28" s="136">
        <v>352197.52</v>
      </c>
      <c r="E28" s="136">
        <v>42746.12</v>
      </c>
    </row>
    <row r="29" spans="1:6" ht="26.25" customHeight="1" x14ac:dyDescent="0.25">
      <c r="A29" s="5"/>
      <c r="B29" s="6" t="s">
        <v>152</v>
      </c>
      <c r="C29" s="7"/>
      <c r="D29" s="135">
        <f>D30+D31+D32+D33</f>
        <v>437932.08</v>
      </c>
      <c r="E29" s="135">
        <f>E30+E31+E32+E33</f>
        <v>430072.94</v>
      </c>
    </row>
    <row r="30" spans="1:6" ht="26.25" customHeight="1" x14ac:dyDescent="0.25">
      <c r="A30" s="9">
        <v>760</v>
      </c>
      <c r="B30" s="10" t="s">
        <v>153</v>
      </c>
      <c r="C30" s="7"/>
      <c r="D30" s="136">
        <v>213395.52</v>
      </c>
      <c r="E30" s="136">
        <v>208838.24</v>
      </c>
    </row>
    <row r="31" spans="1:6" ht="26.25" customHeight="1" x14ac:dyDescent="0.25">
      <c r="A31" s="9">
        <v>764</v>
      </c>
      <c r="B31" s="10" t="s">
        <v>154</v>
      </c>
      <c r="C31" s="7"/>
      <c r="D31" s="136">
        <v>75019.63</v>
      </c>
      <c r="E31" s="136">
        <v>60997</v>
      </c>
    </row>
    <row r="32" spans="1:6" ht="26.25" customHeight="1" x14ac:dyDescent="0.25">
      <c r="A32" s="9">
        <v>768</v>
      </c>
      <c r="B32" s="10" t="s">
        <v>155</v>
      </c>
      <c r="C32" s="7"/>
      <c r="D32" s="136"/>
      <c r="E32" s="136"/>
    </row>
    <row r="33" spans="1:7" ht="26.25" customHeight="1" x14ac:dyDescent="0.25">
      <c r="A33" s="9">
        <v>769</v>
      </c>
      <c r="B33" s="10" t="s">
        <v>156</v>
      </c>
      <c r="C33" s="7"/>
      <c r="D33" s="136">
        <v>149516.93</v>
      </c>
      <c r="E33" s="136">
        <v>160237.70000000001</v>
      </c>
    </row>
    <row r="34" spans="1:7" ht="26.25" customHeight="1" x14ac:dyDescent="0.25">
      <c r="A34" s="5"/>
      <c r="B34" s="6" t="s">
        <v>157</v>
      </c>
      <c r="C34" s="7"/>
      <c r="D34" s="137">
        <f>D35+D46+D52</f>
        <v>2561518.9600000004</v>
      </c>
      <c r="E34" s="137">
        <f>E35+E46+E52</f>
        <v>2384545.0499999998</v>
      </c>
      <c r="F34" s="18"/>
      <c r="G34" s="18"/>
    </row>
    <row r="35" spans="1:7" ht="26.25" customHeight="1" x14ac:dyDescent="0.25">
      <c r="A35" s="5"/>
      <c r="B35" s="6" t="s">
        <v>158</v>
      </c>
      <c r="C35" s="7"/>
      <c r="D35" s="135">
        <f>D36+D37+D38+D39+D40+D41+D42+D43+D44+D45</f>
        <v>2094649.6300000004</v>
      </c>
      <c r="E35" s="135">
        <f>E36+E37+E38+E39+E40+E41+E42+E43+E44+E45</f>
        <v>1929412.9</v>
      </c>
    </row>
    <row r="36" spans="1:7" ht="26.25" customHeight="1" x14ac:dyDescent="0.25">
      <c r="A36" s="9">
        <v>400</v>
      </c>
      <c r="B36" s="10" t="s">
        <v>159</v>
      </c>
      <c r="C36" s="7"/>
      <c r="D36" s="136">
        <v>2647166.79</v>
      </c>
      <c r="E36" s="136">
        <v>2257761.42</v>
      </c>
    </row>
    <row r="37" spans="1:7" ht="26.25" customHeight="1" x14ac:dyDescent="0.25">
      <c r="A37" s="5"/>
      <c r="B37" s="10" t="s">
        <v>160</v>
      </c>
      <c r="C37" s="7"/>
      <c r="D37" s="136">
        <v>290589.25</v>
      </c>
      <c r="E37" s="136">
        <v>198635.39</v>
      </c>
    </row>
    <row r="38" spans="1:7" ht="26.25" customHeight="1" x14ac:dyDescent="0.25">
      <c r="A38" s="9">
        <v>402</v>
      </c>
      <c r="B38" s="10" t="s">
        <v>161</v>
      </c>
      <c r="C38" s="7"/>
      <c r="D38" s="136">
        <v>-107658.34</v>
      </c>
      <c r="E38" s="136">
        <v>-146355.45000000001</v>
      </c>
    </row>
    <row r="39" spans="1:7" ht="26.25" customHeight="1" x14ac:dyDescent="0.25">
      <c r="A39" s="9">
        <v>403</v>
      </c>
      <c r="B39" s="11" t="s">
        <v>162</v>
      </c>
      <c r="C39" s="7"/>
      <c r="D39" s="136"/>
      <c r="E39" s="136">
        <v>495</v>
      </c>
    </row>
    <row r="40" spans="1:7" ht="26.25" customHeight="1" x14ac:dyDescent="0.25">
      <c r="A40" s="9">
        <v>404</v>
      </c>
      <c r="B40" s="11" t="s">
        <v>163</v>
      </c>
      <c r="C40" s="7"/>
      <c r="D40" s="136">
        <v>-137562</v>
      </c>
      <c r="E40" s="136">
        <v>-80727.3</v>
      </c>
    </row>
    <row r="41" spans="1:7" ht="26.25" customHeight="1" x14ac:dyDescent="0.25">
      <c r="A41" s="9">
        <v>405</v>
      </c>
      <c r="B41" s="10" t="s">
        <v>164</v>
      </c>
      <c r="C41" s="7"/>
      <c r="D41" s="136">
        <v>483885.38</v>
      </c>
      <c r="E41" s="136">
        <v>66892.75</v>
      </c>
    </row>
    <row r="42" spans="1:7" ht="39" customHeight="1" x14ac:dyDescent="0.25">
      <c r="A42" s="9">
        <v>406</v>
      </c>
      <c r="B42" s="11" t="s">
        <v>165</v>
      </c>
      <c r="C42" s="7"/>
      <c r="D42" s="136">
        <v>-349438.85</v>
      </c>
      <c r="E42" s="136">
        <v>4472.63</v>
      </c>
    </row>
    <row r="43" spans="1:7" ht="26.25" customHeight="1" x14ac:dyDescent="0.25">
      <c r="A43" s="9">
        <v>407</v>
      </c>
      <c r="B43" s="10" t="s">
        <v>166</v>
      </c>
      <c r="C43" s="7"/>
      <c r="D43" s="136">
        <v>-711637.95</v>
      </c>
      <c r="E43" s="136">
        <v>-296416.21999999997</v>
      </c>
    </row>
    <row r="44" spans="1:7" ht="26.25" customHeight="1" x14ac:dyDescent="0.25">
      <c r="A44" s="9">
        <v>408</v>
      </c>
      <c r="B44" s="11" t="s">
        <v>167</v>
      </c>
      <c r="C44" s="7"/>
      <c r="D44" s="136"/>
      <c r="E44" s="136"/>
    </row>
    <row r="45" spans="1:7" ht="26.25" customHeight="1" x14ac:dyDescent="0.25">
      <c r="A45" s="9">
        <v>409</v>
      </c>
      <c r="B45" s="10" t="s">
        <v>168</v>
      </c>
      <c r="C45" s="7"/>
      <c r="D45" s="136">
        <v>-20694.650000000001</v>
      </c>
      <c r="E45" s="136">
        <v>-75345.320000000007</v>
      </c>
    </row>
    <row r="46" spans="1:7" ht="26.25" customHeight="1" x14ac:dyDescent="0.25">
      <c r="A46" s="5"/>
      <c r="B46" s="6" t="s">
        <v>169</v>
      </c>
      <c r="C46" s="7"/>
      <c r="D46" s="138">
        <f>D47+D48+D49+D50+D51</f>
        <v>0</v>
      </c>
      <c r="E46" s="138">
        <f>E47+E48+E49+E50+E51</f>
        <v>0</v>
      </c>
    </row>
    <row r="47" spans="1:7" ht="26.25" customHeight="1" x14ac:dyDescent="0.25">
      <c r="A47" s="9" t="s">
        <v>170</v>
      </c>
      <c r="B47" s="10" t="s">
        <v>171</v>
      </c>
      <c r="C47" s="7"/>
      <c r="D47" s="136"/>
      <c r="E47" s="136"/>
    </row>
    <row r="48" spans="1:7" ht="26.25" customHeight="1" x14ac:dyDescent="0.25">
      <c r="A48" s="12">
        <v>412413414</v>
      </c>
      <c r="B48" s="10" t="s">
        <v>172</v>
      </c>
      <c r="C48" s="7"/>
      <c r="D48" s="136"/>
      <c r="E48" s="136"/>
    </row>
    <row r="49" spans="1:7" ht="26.25" customHeight="1" x14ac:dyDescent="0.25">
      <c r="A49" s="9">
        <v>415</v>
      </c>
      <c r="B49" s="10" t="s">
        <v>173</v>
      </c>
      <c r="C49" s="7"/>
      <c r="D49" s="136"/>
      <c r="E49" s="136"/>
    </row>
    <row r="50" spans="1:7" ht="26.25" customHeight="1" x14ac:dyDescent="0.25">
      <c r="A50" s="12">
        <v>416417</v>
      </c>
      <c r="B50" s="10" t="s">
        <v>174</v>
      </c>
      <c r="C50" s="7"/>
      <c r="D50" s="136"/>
      <c r="E50" s="136"/>
    </row>
    <row r="51" spans="1:7" ht="26.25" customHeight="1" x14ac:dyDescent="0.25">
      <c r="A51" s="12">
        <v>418419</v>
      </c>
      <c r="B51" s="10" t="s">
        <v>175</v>
      </c>
      <c r="C51" s="7"/>
      <c r="D51" s="136"/>
      <c r="E51" s="136"/>
    </row>
    <row r="52" spans="1:7" ht="26.25" customHeight="1" x14ac:dyDescent="0.25">
      <c r="A52" s="5"/>
      <c r="B52" s="6" t="s">
        <v>176</v>
      </c>
      <c r="C52" s="7"/>
      <c r="D52" s="135">
        <f>D53+D54+D55+D56+D57+D58+D59+D60+D61</f>
        <v>466869.33</v>
      </c>
      <c r="E52" s="135">
        <f>E53+E54+E55+E56+E57+E58+E59+E60+E61</f>
        <v>455132.15</v>
      </c>
    </row>
    <row r="53" spans="1:7" ht="26.25" customHeight="1" x14ac:dyDescent="0.25">
      <c r="A53" s="9">
        <v>420</v>
      </c>
      <c r="B53" s="10" t="s">
        <v>177</v>
      </c>
      <c r="C53" s="7"/>
      <c r="D53" s="136">
        <v>109336.56</v>
      </c>
      <c r="E53" s="136">
        <v>101001</v>
      </c>
    </row>
    <row r="54" spans="1:7" ht="26.25" customHeight="1" x14ac:dyDescent="0.25">
      <c r="A54" s="9">
        <v>421</v>
      </c>
      <c r="B54" s="10" t="s">
        <v>178</v>
      </c>
      <c r="C54" s="7"/>
      <c r="D54" s="136">
        <v>12774.04</v>
      </c>
      <c r="E54" s="136">
        <v>11043.57</v>
      </c>
    </row>
    <row r="55" spans="1:7" ht="26.25" customHeight="1" x14ac:dyDescent="0.25">
      <c r="A55" s="9">
        <v>422</v>
      </c>
      <c r="B55" s="10" t="s">
        <v>179</v>
      </c>
      <c r="C55" s="7"/>
      <c r="D55" s="136">
        <v>145003.37</v>
      </c>
      <c r="E55" s="136">
        <v>147417.73000000001</v>
      </c>
    </row>
    <row r="56" spans="1:7" ht="26.25" customHeight="1" x14ac:dyDescent="0.25">
      <c r="A56" s="9">
        <v>423</v>
      </c>
      <c r="B56" s="10" t="s">
        <v>180</v>
      </c>
      <c r="C56" s="7"/>
      <c r="D56" s="136">
        <v>63381.24</v>
      </c>
      <c r="E56" s="136">
        <v>60832.74</v>
      </c>
    </row>
    <row r="57" spans="1:7" ht="26.25" customHeight="1" x14ac:dyDescent="0.25">
      <c r="A57" s="9">
        <v>424</v>
      </c>
      <c r="B57" s="10" t="s">
        <v>181</v>
      </c>
      <c r="C57" s="7"/>
      <c r="D57" s="136">
        <v>122392.76</v>
      </c>
      <c r="E57" s="136">
        <v>110071.72</v>
      </c>
    </row>
    <row r="58" spans="1:7" ht="26.25" customHeight="1" x14ac:dyDescent="0.25">
      <c r="A58" s="9">
        <v>429</v>
      </c>
      <c r="B58" s="10" t="s">
        <v>182</v>
      </c>
      <c r="C58" s="7"/>
      <c r="D58" s="136">
        <v>9283.7099999999991</v>
      </c>
      <c r="E58" s="136">
        <v>21050.7</v>
      </c>
    </row>
    <row r="59" spans="1:7" ht="26.25" customHeight="1" x14ac:dyDescent="0.25">
      <c r="A59" s="9">
        <v>460</v>
      </c>
      <c r="B59" s="11" t="s">
        <v>183</v>
      </c>
      <c r="C59" s="7"/>
      <c r="D59" s="136">
        <v>4697.6499999999996</v>
      </c>
      <c r="E59" s="136">
        <v>3714.69</v>
      </c>
    </row>
    <row r="60" spans="1:7" ht="26.25" customHeight="1" x14ac:dyDescent="0.25">
      <c r="A60" s="9">
        <v>463</v>
      </c>
      <c r="B60" s="10" t="s">
        <v>184</v>
      </c>
      <c r="C60" s="7"/>
      <c r="D60" s="136"/>
      <c r="E60" s="136"/>
    </row>
    <row r="61" spans="1:7" ht="26.25" customHeight="1" x14ac:dyDescent="0.25">
      <c r="A61" s="12">
        <v>462469</v>
      </c>
      <c r="B61" s="10" t="s">
        <v>185</v>
      </c>
      <c r="C61" s="7"/>
      <c r="D61" s="136"/>
      <c r="E61" s="136"/>
    </row>
    <row r="62" spans="1:7" ht="26.25" customHeight="1" x14ac:dyDescent="0.25">
      <c r="A62" s="5"/>
      <c r="B62" s="13" t="s">
        <v>186</v>
      </c>
      <c r="C62" s="7"/>
      <c r="D62" s="135">
        <f>D19-D34</f>
        <v>3317103.1700000004</v>
      </c>
      <c r="E62" s="135">
        <f>E19-E34</f>
        <v>3200986.9800000014</v>
      </c>
      <c r="F62" s="18"/>
    </row>
    <row r="63" spans="1:7" ht="26.25" customHeight="1" x14ac:dyDescent="0.25">
      <c r="A63" s="5"/>
      <c r="B63" s="6" t="s">
        <v>187</v>
      </c>
      <c r="C63" s="7"/>
      <c r="D63" s="139">
        <f>D64+D65+D66+D67+D71+D76+D83+D84</f>
        <v>2341714.9200000004</v>
      </c>
      <c r="E63" s="139">
        <f>E64+E65+E66+E67+E71+E76+E83+E84</f>
        <v>2481235.7800000007</v>
      </c>
      <c r="G63" s="18"/>
    </row>
    <row r="64" spans="1:7" ht="26.25" customHeight="1" x14ac:dyDescent="0.25">
      <c r="A64" s="5"/>
      <c r="B64" s="6" t="s">
        <v>188</v>
      </c>
      <c r="C64" s="7"/>
      <c r="D64" s="140">
        <v>1840416.63</v>
      </c>
      <c r="E64" s="140">
        <v>1656254.2600000007</v>
      </c>
      <c r="G64" s="18"/>
    </row>
    <row r="65" spans="1:7" ht="26.25" customHeight="1" x14ac:dyDescent="0.25">
      <c r="A65" s="5"/>
      <c r="B65" s="6" t="s">
        <v>189</v>
      </c>
      <c r="C65" s="7"/>
      <c r="D65" s="139">
        <v>-28978.240000000002</v>
      </c>
      <c r="E65" s="139">
        <v>5693.54</v>
      </c>
    </row>
    <row r="66" spans="1:7" ht="26.25" customHeight="1" x14ac:dyDescent="0.25">
      <c r="A66" s="5"/>
      <c r="B66" s="6" t="s">
        <v>190</v>
      </c>
      <c r="C66" s="7"/>
      <c r="D66" s="140">
        <v>32782.030000000057</v>
      </c>
      <c r="E66" s="140">
        <v>57538.9</v>
      </c>
      <c r="G66" s="18"/>
    </row>
    <row r="67" spans="1:7" ht="26.25" customHeight="1" x14ac:dyDescent="0.25">
      <c r="A67" s="5"/>
      <c r="B67" s="6" t="s">
        <v>191</v>
      </c>
      <c r="C67" s="7"/>
      <c r="D67" s="141">
        <f>D68+D69+D70</f>
        <v>397679.13000000047</v>
      </c>
      <c r="E67" s="141">
        <f>E68+E69+E70</f>
        <v>439571.99</v>
      </c>
      <c r="F67" s="24"/>
      <c r="G67" s="24"/>
    </row>
    <row r="68" spans="1:7" ht="26.25" customHeight="1" x14ac:dyDescent="0.25">
      <c r="A68" s="5"/>
      <c r="B68" s="10" t="s">
        <v>192</v>
      </c>
      <c r="C68" s="7"/>
      <c r="D68" s="140">
        <v>226802.68000000005</v>
      </c>
      <c r="E68" s="140">
        <v>252040.96000000002</v>
      </c>
    </row>
    <row r="69" spans="1:7" ht="26.25" customHeight="1" x14ac:dyDescent="0.25">
      <c r="A69" s="5"/>
      <c r="B69" s="10" t="s">
        <v>193</v>
      </c>
      <c r="C69" s="7"/>
      <c r="D69" s="140">
        <v>159879.19000000041</v>
      </c>
      <c r="E69" s="140">
        <v>173150.78999999998</v>
      </c>
    </row>
    <row r="70" spans="1:7" ht="26.25" customHeight="1" x14ac:dyDescent="0.25">
      <c r="A70" s="5"/>
      <c r="B70" s="10" t="s">
        <v>194</v>
      </c>
      <c r="C70" s="7"/>
      <c r="D70" s="140">
        <v>10997.260000000015</v>
      </c>
      <c r="E70" s="140">
        <v>14380.24</v>
      </c>
    </row>
    <row r="71" spans="1:7" ht="26.25" customHeight="1" x14ac:dyDescent="0.25">
      <c r="A71" s="5"/>
      <c r="B71" s="6" t="s">
        <v>195</v>
      </c>
      <c r="C71" s="7"/>
      <c r="D71" s="142">
        <f>D72+D73+D74+D75</f>
        <v>33102.170000000056</v>
      </c>
      <c r="E71" s="142">
        <f>E72+E73+E74+E75</f>
        <v>27384.870000000003</v>
      </c>
    </row>
    <row r="72" spans="1:7" ht="26.25" customHeight="1" x14ac:dyDescent="0.25">
      <c r="A72" s="5"/>
      <c r="B72" s="10" t="s">
        <v>196</v>
      </c>
      <c r="C72" s="7"/>
      <c r="D72" s="140">
        <v>17376.250000000033</v>
      </c>
      <c r="E72" s="140">
        <v>10632.33</v>
      </c>
    </row>
    <row r="73" spans="1:7" ht="26.25" customHeight="1" x14ac:dyDescent="0.25">
      <c r="A73" s="5"/>
      <c r="B73" s="10" t="s">
        <v>197</v>
      </c>
      <c r="C73" s="7"/>
      <c r="D73" s="140">
        <v>5042.2699999999986</v>
      </c>
      <c r="E73" s="140">
        <v>5664.75</v>
      </c>
    </row>
    <row r="74" spans="1:7" ht="26.25" customHeight="1" x14ac:dyDescent="0.25">
      <c r="A74" s="5"/>
      <c r="B74" s="10" t="s">
        <v>198</v>
      </c>
      <c r="C74" s="7"/>
      <c r="D74" s="140">
        <v>4997.2999999999984</v>
      </c>
      <c r="E74" s="140">
        <v>6604.87</v>
      </c>
    </row>
    <row r="75" spans="1:7" ht="26.25" customHeight="1" x14ac:dyDescent="0.25">
      <c r="A75" s="5"/>
      <c r="B75" s="10" t="s">
        <v>199</v>
      </c>
      <c r="C75" s="7"/>
      <c r="D75" s="140">
        <v>5686.3500000000249</v>
      </c>
      <c r="E75" s="140">
        <v>4482.92</v>
      </c>
    </row>
    <row r="76" spans="1:7" ht="26.25" customHeight="1" x14ac:dyDescent="0.25">
      <c r="A76" s="5"/>
      <c r="B76" s="6" t="s">
        <v>200</v>
      </c>
      <c r="C76" s="7"/>
      <c r="D76" s="141">
        <f>D77+D78+D79+D80+D81+D82</f>
        <v>134645.05000000034</v>
      </c>
      <c r="E76" s="141">
        <f>E77+E78+E79+E80+E81+E82</f>
        <v>345041.85</v>
      </c>
    </row>
    <row r="77" spans="1:7" ht="26.25" customHeight="1" x14ac:dyDescent="0.25">
      <c r="A77" s="5"/>
      <c r="B77" s="10" t="s">
        <v>201</v>
      </c>
      <c r="C77" s="7"/>
      <c r="D77" s="140">
        <v>30791.760000000068</v>
      </c>
      <c r="E77" s="140">
        <v>59894.780000000006</v>
      </c>
    </row>
    <row r="78" spans="1:7" ht="26.25" customHeight="1" x14ac:dyDescent="0.25">
      <c r="A78" s="5"/>
      <c r="B78" s="10" t="s">
        <v>202</v>
      </c>
      <c r="C78" s="7"/>
      <c r="D78" s="140">
        <v>10367.620000000064</v>
      </c>
      <c r="E78" s="140">
        <v>8125.35</v>
      </c>
    </row>
    <row r="79" spans="1:7" ht="26.25" customHeight="1" x14ac:dyDescent="0.25">
      <c r="A79" s="5"/>
      <c r="B79" s="10" t="s">
        <v>203</v>
      </c>
      <c r="C79" s="7"/>
      <c r="D79" s="140">
        <v>4238.71</v>
      </c>
      <c r="E79" s="140">
        <v>9561.6299999999992</v>
      </c>
    </row>
    <row r="80" spans="1:7" ht="26.25" customHeight="1" x14ac:dyDescent="0.25">
      <c r="A80" s="5"/>
      <c r="B80" s="10" t="s">
        <v>204</v>
      </c>
      <c r="C80" s="7"/>
      <c r="D80" s="140">
        <v>260.03000000000065</v>
      </c>
      <c r="E80" s="140">
        <v>100494.79999999999</v>
      </c>
    </row>
    <row r="81" spans="1:5" ht="26.25" customHeight="1" x14ac:dyDescent="0.25">
      <c r="A81" s="5"/>
      <c r="B81" s="10" t="s">
        <v>205</v>
      </c>
      <c r="C81" s="7"/>
      <c r="D81" s="140">
        <v>29827.810000000041</v>
      </c>
      <c r="E81" s="140">
        <v>77570.899999999994</v>
      </c>
    </row>
    <row r="82" spans="1:5" ht="26.25" customHeight="1" x14ac:dyDescent="0.25">
      <c r="A82" s="5"/>
      <c r="B82" s="10" t="s">
        <v>206</v>
      </c>
      <c r="C82" s="7"/>
      <c r="D82" s="140">
        <v>59159.12000000017</v>
      </c>
      <c r="E82" s="140">
        <v>89394.389999999985</v>
      </c>
    </row>
    <row r="83" spans="1:5" ht="26.25" customHeight="1" x14ac:dyDescent="0.25">
      <c r="A83" s="5"/>
      <c r="B83" s="6" t="s">
        <v>207</v>
      </c>
      <c r="C83" s="7"/>
      <c r="D83" s="140">
        <v>24272.399999999976</v>
      </c>
      <c r="E83" s="140">
        <v>38019.33</v>
      </c>
    </row>
    <row r="84" spans="1:5" ht="26.25" customHeight="1" x14ac:dyDescent="0.25">
      <c r="A84" s="9">
        <v>706</v>
      </c>
      <c r="B84" s="6" t="s">
        <v>208</v>
      </c>
      <c r="C84" s="7"/>
      <c r="D84" s="143">
        <v>-92204.25</v>
      </c>
      <c r="E84" s="143">
        <v>-88268.96</v>
      </c>
    </row>
    <row r="85" spans="1:5" ht="26.25" customHeight="1" x14ac:dyDescent="0.25">
      <c r="A85" s="5"/>
      <c r="B85" s="6" t="s">
        <v>209</v>
      </c>
      <c r="C85" s="7"/>
      <c r="D85" s="144">
        <f>D62-D63</f>
        <v>975388.25</v>
      </c>
      <c r="E85" s="144">
        <f>E62-E63</f>
        <v>719751.20000000065</v>
      </c>
    </row>
    <row r="86" spans="1:5" ht="26.25" customHeight="1" x14ac:dyDescent="0.25">
      <c r="A86" s="5"/>
      <c r="B86" s="6" t="s">
        <v>210</v>
      </c>
      <c r="C86" s="7"/>
      <c r="D86" s="138">
        <f>D101+D118</f>
        <v>279788.39999999997</v>
      </c>
      <c r="E86" s="138">
        <f>E101+E118</f>
        <v>707387.71</v>
      </c>
    </row>
    <row r="87" spans="1:5" ht="26.25" customHeight="1" x14ac:dyDescent="0.25">
      <c r="A87" s="5"/>
      <c r="B87" s="6" t="s">
        <v>211</v>
      </c>
      <c r="C87" s="7"/>
      <c r="D87" s="138">
        <f>D88+D89+D90+D91+D92+D93</f>
        <v>343076.63999999996</v>
      </c>
      <c r="E87" s="138">
        <f>E88+E89+E90+E91+E92+E93</f>
        <v>463801.64999999997</v>
      </c>
    </row>
    <row r="88" spans="1:5" ht="26.25" customHeight="1" x14ac:dyDescent="0.25">
      <c r="A88" s="9">
        <v>770</v>
      </c>
      <c r="B88" s="10" t="s">
        <v>212</v>
      </c>
      <c r="C88" s="7"/>
      <c r="D88" s="136">
        <v>332771.21999999997</v>
      </c>
      <c r="E88" s="136">
        <v>338465.83</v>
      </c>
    </row>
    <row r="89" spans="1:5" ht="26.25" customHeight="1" x14ac:dyDescent="0.25">
      <c r="A89" s="9">
        <v>771</v>
      </c>
      <c r="B89" s="11" t="s">
        <v>213</v>
      </c>
      <c r="C89" s="7"/>
      <c r="D89" s="136"/>
      <c r="E89" s="136"/>
    </row>
    <row r="90" spans="1:5" ht="26.25" customHeight="1" x14ac:dyDescent="0.25">
      <c r="A90" s="9">
        <v>772</v>
      </c>
      <c r="B90" s="10" t="s">
        <v>214</v>
      </c>
      <c r="C90" s="7"/>
      <c r="D90" s="136"/>
      <c r="E90" s="136">
        <v>115630.39999999999</v>
      </c>
    </row>
    <row r="91" spans="1:5" ht="26.25" customHeight="1" x14ac:dyDescent="0.25">
      <c r="A91" s="9">
        <v>774</v>
      </c>
      <c r="B91" s="10" t="s">
        <v>215</v>
      </c>
      <c r="C91" s="7"/>
      <c r="D91" s="136"/>
      <c r="E91" s="136"/>
    </row>
    <row r="92" spans="1:5" ht="26.25" customHeight="1" x14ac:dyDescent="0.25">
      <c r="A92" s="9">
        <v>775</v>
      </c>
      <c r="B92" s="10" t="s">
        <v>216</v>
      </c>
      <c r="C92" s="7"/>
      <c r="D92" s="136"/>
      <c r="E92" s="136"/>
    </row>
    <row r="93" spans="1:5" ht="26.25" customHeight="1" x14ac:dyDescent="0.25">
      <c r="A93" s="9" t="s">
        <v>217</v>
      </c>
      <c r="B93" s="14" t="s">
        <v>218</v>
      </c>
      <c r="C93" s="7"/>
      <c r="D93" s="136">
        <v>10305.42</v>
      </c>
      <c r="E93" s="136">
        <v>9705.42</v>
      </c>
    </row>
    <row r="94" spans="1:5" ht="26.25" customHeight="1" x14ac:dyDescent="0.25">
      <c r="A94" s="5"/>
      <c r="B94" s="6" t="s">
        <v>219</v>
      </c>
      <c r="C94" s="7"/>
      <c r="D94" s="145">
        <f>D95+D96+D97+D98+D99+D100</f>
        <v>70196.149999999994</v>
      </c>
      <c r="E94" s="145">
        <f>E95+E96+E97+E98+E99+E100</f>
        <v>10251.59</v>
      </c>
    </row>
    <row r="95" spans="1:5" ht="26.25" customHeight="1" x14ac:dyDescent="0.25">
      <c r="A95" s="9">
        <v>730</v>
      </c>
      <c r="B95" s="10" t="s">
        <v>220</v>
      </c>
      <c r="C95" s="7"/>
      <c r="D95" s="136"/>
      <c r="E95" s="136"/>
    </row>
    <row r="96" spans="1:5" ht="26.25" customHeight="1" x14ac:dyDescent="0.25">
      <c r="A96" s="9">
        <v>732</v>
      </c>
      <c r="B96" s="10" t="s">
        <v>221</v>
      </c>
      <c r="C96" s="7"/>
      <c r="D96" s="136"/>
      <c r="E96" s="136"/>
    </row>
    <row r="97" spans="1:5" ht="26.25" customHeight="1" x14ac:dyDescent="0.25">
      <c r="A97" s="9">
        <v>734</v>
      </c>
      <c r="B97" s="10" t="s">
        <v>222</v>
      </c>
      <c r="C97" s="7"/>
      <c r="D97" s="136">
        <v>8447.01</v>
      </c>
      <c r="E97" s="136"/>
    </row>
    <row r="98" spans="1:5" ht="26.25" customHeight="1" x14ac:dyDescent="0.25">
      <c r="A98" s="9">
        <v>735</v>
      </c>
      <c r="B98" s="10" t="s">
        <v>223</v>
      </c>
      <c r="C98" s="7"/>
      <c r="D98" s="136"/>
      <c r="E98" s="136"/>
    </row>
    <row r="99" spans="1:5" ht="26.25" customHeight="1" x14ac:dyDescent="0.25">
      <c r="A99" s="9" t="s">
        <v>224</v>
      </c>
      <c r="B99" s="11" t="s">
        <v>225</v>
      </c>
      <c r="C99" s="7"/>
      <c r="D99" s="136">
        <f>6851.05+43168.27</f>
        <v>50019.32</v>
      </c>
      <c r="E99" s="136"/>
    </row>
    <row r="100" spans="1:5" ht="26.25" customHeight="1" x14ac:dyDescent="0.25">
      <c r="A100" s="9" t="s">
        <v>226</v>
      </c>
      <c r="B100" s="11" t="s">
        <v>227</v>
      </c>
      <c r="C100" s="7"/>
      <c r="D100" s="136">
        <f>8827.11+2902.71</f>
        <v>11729.82</v>
      </c>
      <c r="E100" s="136">
        <v>10251.59</v>
      </c>
    </row>
    <row r="101" spans="1:5" ht="39" customHeight="1" x14ac:dyDescent="0.25">
      <c r="A101" s="5"/>
      <c r="B101" s="15" t="s">
        <v>228</v>
      </c>
      <c r="C101" s="7"/>
      <c r="D101" s="138">
        <f>D87-D94</f>
        <v>272880.49</v>
      </c>
      <c r="E101" s="138">
        <f>E87-E94</f>
        <v>453550.05999999994</v>
      </c>
    </row>
    <row r="102" spans="1:5" ht="26.25" customHeight="1" x14ac:dyDescent="0.25">
      <c r="A102" s="5"/>
      <c r="B102" s="6" t="s">
        <v>229</v>
      </c>
      <c r="C102" s="7"/>
      <c r="D102" s="138">
        <f>D103+D104+D105+D106+D107+D108+D109</f>
        <v>8656</v>
      </c>
      <c r="E102" s="138">
        <f>E103+E104+E105+E106+E107+E108+E109</f>
        <v>255557.03</v>
      </c>
    </row>
    <row r="103" spans="1:5" ht="26.25" customHeight="1" x14ac:dyDescent="0.25">
      <c r="A103" s="9">
        <v>770</v>
      </c>
      <c r="B103" s="10" t="s">
        <v>230</v>
      </c>
      <c r="C103" s="7"/>
      <c r="D103" s="136"/>
      <c r="E103" s="136"/>
    </row>
    <row r="104" spans="1:5" ht="26.25" customHeight="1" x14ac:dyDescent="0.25">
      <c r="A104" s="9">
        <v>772</v>
      </c>
      <c r="B104" s="10" t="s">
        <v>231</v>
      </c>
      <c r="C104" s="7"/>
      <c r="D104" s="136"/>
      <c r="E104" s="136"/>
    </row>
    <row r="105" spans="1:5" ht="26.25" customHeight="1" x14ac:dyDescent="0.25">
      <c r="A105" s="9">
        <v>771.774</v>
      </c>
      <c r="B105" s="10" t="s">
        <v>232</v>
      </c>
      <c r="C105" s="7"/>
      <c r="D105" s="136"/>
      <c r="E105" s="136"/>
    </row>
    <row r="106" spans="1:5" ht="26.25" customHeight="1" x14ac:dyDescent="0.25">
      <c r="A106" s="9">
        <v>773</v>
      </c>
      <c r="B106" s="10" t="s">
        <v>233</v>
      </c>
      <c r="C106" s="7"/>
      <c r="D106" s="136"/>
      <c r="E106" s="136">
        <v>236600</v>
      </c>
    </row>
    <row r="107" spans="1:5" ht="26.25" customHeight="1" x14ac:dyDescent="0.25">
      <c r="A107" s="9" t="s">
        <v>234</v>
      </c>
      <c r="B107" s="10" t="s">
        <v>235</v>
      </c>
      <c r="C107" s="7"/>
      <c r="D107" s="136"/>
      <c r="E107" s="136">
        <v>191.55</v>
      </c>
    </row>
    <row r="108" spans="1:5" ht="26.25" customHeight="1" x14ac:dyDescent="0.25">
      <c r="A108" s="12">
        <v>780781782</v>
      </c>
      <c r="B108" s="10" t="s">
        <v>236</v>
      </c>
      <c r="C108" s="7"/>
      <c r="D108" s="136"/>
      <c r="E108" s="136"/>
    </row>
    <row r="109" spans="1:5" ht="26.25" customHeight="1" x14ac:dyDescent="0.25">
      <c r="A109" s="9" t="s">
        <v>237</v>
      </c>
      <c r="B109" s="14" t="s">
        <v>238</v>
      </c>
      <c r="C109" s="7"/>
      <c r="D109" s="136">
        <v>8656</v>
      </c>
      <c r="E109" s="136">
        <f>13156.53+5398+210.95</f>
        <v>18765.48</v>
      </c>
    </row>
    <row r="110" spans="1:5" ht="37.5" customHeight="1" x14ac:dyDescent="0.25">
      <c r="A110" s="5"/>
      <c r="B110" s="6" t="s">
        <v>239</v>
      </c>
      <c r="C110" s="7"/>
      <c r="D110" s="138">
        <f>D111+D112+D113+D114+D115+D116+D117</f>
        <v>1748.0900000000001</v>
      </c>
      <c r="E110" s="138">
        <f>E111+E112+E113+E114+E115+E116+E117</f>
        <v>1719.38</v>
      </c>
    </row>
    <row r="111" spans="1:5" ht="26.25" customHeight="1" x14ac:dyDescent="0.25">
      <c r="A111" s="9">
        <v>730</v>
      </c>
      <c r="B111" s="10" t="s">
        <v>240</v>
      </c>
      <c r="C111" s="7"/>
      <c r="D111" s="136"/>
      <c r="E111" s="136"/>
    </row>
    <row r="112" spans="1:5" ht="26.25" customHeight="1" x14ac:dyDescent="0.25">
      <c r="A112" s="9">
        <v>732</v>
      </c>
      <c r="B112" s="10" t="s">
        <v>241</v>
      </c>
      <c r="C112" s="7"/>
      <c r="D112" s="136"/>
      <c r="E112" s="136"/>
    </row>
    <row r="113" spans="1:7" ht="26.25" customHeight="1" x14ac:dyDescent="0.25">
      <c r="A113" s="9">
        <v>734</v>
      </c>
      <c r="B113" s="10" t="s">
        <v>242</v>
      </c>
      <c r="C113" s="7"/>
      <c r="D113" s="136"/>
      <c r="E113" s="136"/>
    </row>
    <row r="114" spans="1:7" ht="26.25" customHeight="1" x14ac:dyDescent="0.25">
      <c r="A114" s="9" t="s">
        <v>243</v>
      </c>
      <c r="B114" s="11" t="s">
        <v>244</v>
      </c>
      <c r="C114" s="7"/>
      <c r="D114" s="136">
        <f>4650.8-2902.71</f>
        <v>1748.0900000000001</v>
      </c>
      <c r="E114" s="136">
        <v>1719.38</v>
      </c>
    </row>
    <row r="115" spans="1:7" ht="26.25" customHeight="1" x14ac:dyDescent="0.25">
      <c r="A115" s="9" t="s">
        <v>245</v>
      </c>
      <c r="B115" s="11" t="s">
        <v>246</v>
      </c>
      <c r="C115" s="7"/>
      <c r="D115" s="136"/>
      <c r="E115" s="136"/>
    </row>
    <row r="116" spans="1:7" ht="26.25" customHeight="1" x14ac:dyDescent="0.25">
      <c r="A116" s="9" t="s">
        <v>247</v>
      </c>
      <c r="B116" s="10" t="s">
        <v>248</v>
      </c>
      <c r="C116" s="7"/>
      <c r="D116" s="136"/>
      <c r="E116" s="136"/>
    </row>
    <row r="117" spans="1:7" ht="26.25" customHeight="1" x14ac:dyDescent="0.25">
      <c r="A117" s="9">
        <v>748.74900000000002</v>
      </c>
      <c r="B117" s="10" t="s">
        <v>249</v>
      </c>
      <c r="C117" s="7"/>
      <c r="D117" s="136"/>
      <c r="E117" s="136"/>
    </row>
    <row r="118" spans="1:7" ht="38.25" customHeight="1" x14ac:dyDescent="0.25">
      <c r="A118" s="5"/>
      <c r="B118" s="6" t="s">
        <v>250</v>
      </c>
      <c r="C118" s="7"/>
      <c r="D118" s="138">
        <f>D102-D110</f>
        <v>6907.91</v>
      </c>
      <c r="E118" s="138">
        <f>E102-E110</f>
        <v>253837.65</v>
      </c>
    </row>
    <row r="119" spans="1:7" ht="38.25" customHeight="1" x14ac:dyDescent="0.25">
      <c r="A119" s="5"/>
      <c r="B119" s="6" t="s">
        <v>251</v>
      </c>
      <c r="C119" s="7"/>
      <c r="D119" s="146">
        <f>D85+D86</f>
        <v>1255176.6499999999</v>
      </c>
      <c r="E119" s="146">
        <f>E85+E86</f>
        <v>1427138.9100000006</v>
      </c>
    </row>
    <row r="120" spans="1:7" ht="26.25" customHeight="1" x14ac:dyDescent="0.25">
      <c r="A120" s="5"/>
      <c r="B120" s="6" t="s">
        <v>252</v>
      </c>
      <c r="C120" s="7"/>
      <c r="D120" s="138">
        <f>D121+D122</f>
        <v>112965.9</v>
      </c>
      <c r="E120" s="138">
        <f>E121+E122</f>
        <v>128442.5</v>
      </c>
    </row>
    <row r="121" spans="1:7" ht="26.25" customHeight="1" x14ac:dyDescent="0.25">
      <c r="A121" s="9">
        <v>820</v>
      </c>
      <c r="B121" s="10" t="s">
        <v>253</v>
      </c>
      <c r="C121" s="7"/>
      <c r="D121" s="147">
        <v>112965.9</v>
      </c>
      <c r="E121" s="147">
        <v>128442.5</v>
      </c>
    </row>
    <row r="122" spans="1:7" ht="26.25" customHeight="1" x14ac:dyDescent="0.25">
      <c r="A122" s="9">
        <v>823</v>
      </c>
      <c r="B122" s="10" t="s">
        <v>254</v>
      </c>
      <c r="C122" s="7"/>
      <c r="D122" s="147"/>
      <c r="E122" s="147"/>
    </row>
    <row r="123" spans="1:7" ht="26.25" customHeight="1" x14ac:dyDescent="0.25">
      <c r="A123" s="5"/>
      <c r="B123" s="6" t="s">
        <v>255</v>
      </c>
      <c r="C123" s="7"/>
      <c r="D123" s="138">
        <f>D119-D120</f>
        <v>1142210.75</v>
      </c>
      <c r="E123" s="138">
        <f>E119-E120</f>
        <v>1298696.4100000006</v>
      </c>
      <c r="F123" s="25"/>
      <c r="G123" s="18"/>
    </row>
    <row r="124" spans="1:7" ht="26.25" customHeight="1" x14ac:dyDescent="0.25">
      <c r="A124" s="5"/>
      <c r="B124" s="6" t="s">
        <v>256</v>
      </c>
      <c r="C124" s="7"/>
      <c r="D124" s="136"/>
      <c r="E124" s="136"/>
      <c r="F124" s="25"/>
      <c r="G124" s="18"/>
    </row>
    <row r="125" spans="1:7" ht="26.25" customHeight="1" x14ac:dyDescent="0.25">
      <c r="A125" s="9" t="s">
        <v>257</v>
      </c>
      <c r="B125" s="11" t="s">
        <v>258</v>
      </c>
      <c r="C125" s="7"/>
      <c r="D125" s="136"/>
      <c r="E125" s="136"/>
    </row>
    <row r="126" spans="1:7" ht="26.25" customHeight="1" x14ac:dyDescent="0.25">
      <c r="A126" s="5"/>
      <c r="B126" s="6" t="s">
        <v>259</v>
      </c>
      <c r="C126" s="7"/>
      <c r="D126" s="148">
        <f>D123/19402</f>
        <v>58.87077363158437</v>
      </c>
      <c r="E126" s="148">
        <f>E123/19402</f>
        <v>66.936213276981789</v>
      </c>
    </row>
    <row r="128" spans="1:7" ht="27" customHeight="1" x14ac:dyDescent="0.25">
      <c r="A128" s="20"/>
    </row>
    <row r="129" spans="1:5" ht="15.75" x14ac:dyDescent="0.25">
      <c r="A129" s="26" t="s">
        <v>135</v>
      </c>
      <c r="B129" s="174" t="s">
        <v>260</v>
      </c>
      <c r="C129" s="174"/>
      <c r="D129" s="174"/>
      <c r="E129" s="27" t="s">
        <v>261</v>
      </c>
    </row>
    <row r="130" spans="1:5" ht="99.75" customHeight="1" x14ac:dyDescent="0.25">
      <c r="A130" s="28">
        <v>43646</v>
      </c>
      <c r="B130" s="27"/>
      <c r="C130" s="27"/>
      <c r="D130" s="19" t="s">
        <v>138</v>
      </c>
      <c r="E130" s="27"/>
    </row>
    <row r="131" spans="1:5" ht="15.75" x14ac:dyDescent="0.25">
      <c r="A131" s="29"/>
      <c r="B131" s="27"/>
      <c r="C131" s="27"/>
      <c r="D131" s="30"/>
      <c r="E131" s="27"/>
    </row>
    <row r="132" spans="1:5" ht="15.75" x14ac:dyDescent="0.25">
      <c r="A132" s="29"/>
      <c r="B132" s="27"/>
      <c r="C132" s="27"/>
      <c r="D132" s="30"/>
      <c r="E132" s="27"/>
    </row>
    <row r="133" spans="1:5" ht="15.75" x14ac:dyDescent="0.25">
      <c r="A133" s="29"/>
      <c r="B133" s="27"/>
      <c r="C133" s="27"/>
      <c r="D133" s="30"/>
      <c r="E133" s="27"/>
    </row>
    <row r="134" spans="1:5" ht="15.75" x14ac:dyDescent="0.25">
      <c r="A134" s="31"/>
      <c r="B134" s="27"/>
      <c r="C134" s="27"/>
      <c r="D134" s="30"/>
      <c r="E134" s="27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" right="0.7" top="0.25" bottom="0.2" header="0.17" footer="0.18"/>
  <pageSetup scale="74" orientation="portrait" r:id="rId1"/>
  <rowBreaks count="3" manualBreakCount="3">
    <brk id="41" max="4" man="1"/>
    <brk id="78" max="4" man="1"/>
    <brk id="112" max="4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F75"/>
  <sheetViews>
    <sheetView view="pageBreakPreview" topLeftCell="A40" zoomScale="82" zoomScaleNormal="100" zoomScaleSheetLayoutView="82" workbookViewId="0">
      <selection activeCell="C58" sqref="C58"/>
    </sheetView>
  </sheetViews>
  <sheetFormatPr defaultRowHeight="15" x14ac:dyDescent="0.25"/>
  <cols>
    <col min="1" max="1" width="9.140625" style="80"/>
    <col min="2" max="2" width="25" style="79" customWidth="1"/>
    <col min="3" max="3" width="54.7109375" style="79" customWidth="1"/>
    <col min="4" max="4" width="10" style="79" customWidth="1"/>
    <col min="5" max="5" width="34.5703125" style="81" customWidth="1"/>
    <col min="6" max="6" width="33.140625" style="81" customWidth="1"/>
    <col min="7" max="16384" width="9.140625" style="80"/>
  </cols>
  <sheetData>
    <row r="5" spans="2:6" ht="15.75" x14ac:dyDescent="0.25">
      <c r="B5" s="154"/>
      <c r="C5" s="154"/>
      <c r="D5" s="154"/>
      <c r="E5" s="155"/>
      <c r="F5" s="155"/>
    </row>
    <row r="6" spans="2:6" ht="15.75" x14ac:dyDescent="0.25">
      <c r="B6" s="154"/>
      <c r="C6" s="154"/>
      <c r="D6" s="154"/>
      <c r="E6" s="155"/>
      <c r="F6" s="155"/>
    </row>
    <row r="7" spans="2:6" ht="15.75" x14ac:dyDescent="0.25">
      <c r="B7" s="156" t="s">
        <v>262</v>
      </c>
      <c r="C7" s="157" t="s">
        <v>351</v>
      </c>
      <c r="D7" s="154"/>
      <c r="E7" s="158" t="s">
        <v>263</v>
      </c>
      <c r="F7" s="159" t="s">
        <v>353</v>
      </c>
    </row>
    <row r="8" spans="2:6" ht="15.75" x14ac:dyDescent="0.25">
      <c r="B8" s="156" t="s">
        <v>264</v>
      </c>
      <c r="C8" s="157" t="s">
        <v>265</v>
      </c>
      <c r="D8" s="154"/>
      <c r="E8" s="158" t="s">
        <v>266</v>
      </c>
      <c r="F8" s="160">
        <v>6512</v>
      </c>
    </row>
    <row r="9" spans="2:6" ht="15.75" x14ac:dyDescent="0.25">
      <c r="B9" s="156" t="s">
        <v>3</v>
      </c>
      <c r="C9" s="157" t="s">
        <v>267</v>
      </c>
      <c r="D9" s="154"/>
      <c r="E9" s="158" t="s">
        <v>4</v>
      </c>
      <c r="F9" s="161"/>
    </row>
    <row r="10" spans="2:6" ht="15.75" x14ac:dyDescent="0.25">
      <c r="B10" s="156"/>
      <c r="C10" s="157"/>
      <c r="D10" s="154"/>
      <c r="E10" s="158"/>
      <c r="F10" s="161"/>
    </row>
    <row r="11" spans="2:6" ht="15.75" x14ac:dyDescent="0.25">
      <c r="B11" s="154"/>
      <c r="C11" s="188" t="s">
        <v>268</v>
      </c>
      <c r="D11" s="188"/>
      <c r="E11" s="188"/>
      <c r="F11" s="155"/>
    </row>
    <row r="12" spans="2:6" ht="15.75" x14ac:dyDescent="0.25">
      <c r="B12" s="154"/>
      <c r="C12" s="188" t="s">
        <v>352</v>
      </c>
      <c r="D12" s="188"/>
      <c r="E12" s="188"/>
      <c r="F12" s="155"/>
    </row>
    <row r="13" spans="2:6" ht="15.75" x14ac:dyDescent="0.25">
      <c r="B13" s="154"/>
      <c r="C13" s="154"/>
      <c r="D13" s="154"/>
      <c r="E13" s="155"/>
      <c r="F13" s="155"/>
    </row>
    <row r="16" spans="2:6" x14ac:dyDescent="0.25">
      <c r="B16" s="189"/>
      <c r="C16" s="190" t="s">
        <v>8</v>
      </c>
      <c r="D16" s="191" t="s">
        <v>9</v>
      </c>
      <c r="E16" s="192" t="s">
        <v>10</v>
      </c>
      <c r="F16" s="192"/>
    </row>
    <row r="17" spans="2:6" x14ac:dyDescent="0.25">
      <c r="B17" s="189"/>
      <c r="C17" s="190"/>
      <c r="D17" s="191"/>
      <c r="E17" s="192"/>
      <c r="F17" s="192"/>
    </row>
    <row r="18" spans="2:6" x14ac:dyDescent="0.25">
      <c r="B18" s="189"/>
      <c r="C18" s="190"/>
      <c r="D18" s="191"/>
      <c r="E18" s="193" t="s">
        <v>11</v>
      </c>
      <c r="F18" s="193" t="s">
        <v>12</v>
      </c>
    </row>
    <row r="19" spans="2:6" x14ac:dyDescent="0.25">
      <c r="B19" s="189"/>
      <c r="C19" s="190"/>
      <c r="D19" s="191"/>
      <c r="E19" s="193"/>
      <c r="F19" s="193"/>
    </row>
    <row r="20" spans="2:6" ht="15.75" x14ac:dyDescent="0.25">
      <c r="B20" s="90"/>
      <c r="C20" s="91">
        <v>1</v>
      </c>
      <c r="D20" s="91">
        <v>2</v>
      </c>
      <c r="E20" s="92">
        <v>3</v>
      </c>
      <c r="F20" s="92">
        <v>4</v>
      </c>
    </row>
    <row r="21" spans="2:6" ht="15.75" x14ac:dyDescent="0.25">
      <c r="B21" s="149" t="s">
        <v>269</v>
      </c>
      <c r="C21" s="150" t="s">
        <v>270</v>
      </c>
      <c r="D21" s="90"/>
      <c r="E21" s="93"/>
      <c r="F21" s="101"/>
    </row>
    <row r="22" spans="2:6" ht="15.75" x14ac:dyDescent="0.25">
      <c r="B22" s="151">
        <v>1</v>
      </c>
      <c r="C22" s="152" t="s">
        <v>271</v>
      </c>
      <c r="D22" s="90"/>
      <c r="E22" s="102">
        <f>+E23+E24+E25+E26</f>
        <v>9334963.5700000003</v>
      </c>
      <c r="F22" s="102">
        <f>+F23+F24+F25+F26</f>
        <v>18855257.840000015</v>
      </c>
    </row>
    <row r="23" spans="2:6" ht="31.5" x14ac:dyDescent="0.25">
      <c r="B23" s="90"/>
      <c r="C23" s="153" t="s">
        <v>272</v>
      </c>
      <c r="D23" s="90"/>
      <c r="E23" s="103">
        <v>7066404.5100000007</v>
      </c>
      <c r="F23" s="103">
        <v>13380199.360000014</v>
      </c>
    </row>
    <row r="24" spans="2:6" ht="31.5" x14ac:dyDescent="0.25">
      <c r="B24" s="90"/>
      <c r="C24" s="153" t="s">
        <v>273</v>
      </c>
      <c r="D24" s="90"/>
      <c r="E24" s="103">
        <v>22473.3</v>
      </c>
      <c r="F24" s="103">
        <v>184497.75</v>
      </c>
    </row>
    <row r="25" spans="2:6" ht="15.75" x14ac:dyDescent="0.25">
      <c r="B25" s="90"/>
      <c r="C25" s="153" t="s">
        <v>274</v>
      </c>
      <c r="D25" s="90"/>
      <c r="E25" s="103">
        <v>2229805.1999999997</v>
      </c>
      <c r="F25" s="103">
        <v>5255768.6399999997</v>
      </c>
    </row>
    <row r="26" spans="2:6" ht="15.75" x14ac:dyDescent="0.25">
      <c r="B26" s="90"/>
      <c r="C26" s="153" t="s">
        <v>275</v>
      </c>
      <c r="D26" s="90"/>
      <c r="E26" s="104">
        <v>16280.56</v>
      </c>
      <c r="F26" s="104">
        <v>34792.090000000011</v>
      </c>
    </row>
    <row r="27" spans="2:6" ht="15.75" x14ac:dyDescent="0.25">
      <c r="B27" s="151">
        <v>2</v>
      </c>
      <c r="C27" s="152" t="s">
        <v>276</v>
      </c>
      <c r="D27" s="90"/>
      <c r="E27" s="105">
        <f>+E28+E29+E30+E31+E32+E33+E34+E35</f>
        <v>9448647.6099999975</v>
      </c>
      <c r="F27" s="106">
        <f>+F28+F29+F30+F31+F32+F33+F34+F35</f>
        <v>17686636.009999998</v>
      </c>
    </row>
    <row r="28" spans="2:6" ht="31.5" x14ac:dyDescent="0.25">
      <c r="B28" s="90"/>
      <c r="C28" s="153" t="s">
        <v>277</v>
      </c>
      <c r="D28" s="90"/>
      <c r="E28" s="107">
        <v>2686264.9499999979</v>
      </c>
      <c r="F28" s="107">
        <v>4997031.3699999982</v>
      </c>
    </row>
    <row r="29" spans="2:6" ht="47.25" x14ac:dyDescent="0.25">
      <c r="B29" s="90"/>
      <c r="C29" s="153" t="s">
        <v>278</v>
      </c>
      <c r="D29" s="90"/>
      <c r="E29" s="107">
        <v>717208.41</v>
      </c>
      <c r="F29" s="107">
        <v>1010491.6400000001</v>
      </c>
    </row>
    <row r="30" spans="2:6" ht="31.5" x14ac:dyDescent="0.25">
      <c r="B30" s="90"/>
      <c r="C30" s="153" t="s">
        <v>279</v>
      </c>
      <c r="D30" s="90"/>
      <c r="E30" s="107">
        <v>1416763.9700000004</v>
      </c>
      <c r="F30" s="107">
        <v>2739366.69</v>
      </c>
    </row>
    <row r="31" spans="2:6" ht="31.5" x14ac:dyDescent="0.25">
      <c r="B31" s="90"/>
      <c r="C31" s="153" t="s">
        <v>280</v>
      </c>
      <c r="D31" s="90"/>
      <c r="E31" s="107">
        <v>668343.35</v>
      </c>
      <c r="F31" s="107">
        <v>1201952.8600000001</v>
      </c>
    </row>
    <row r="32" spans="2:6" ht="15.75" x14ac:dyDescent="0.25">
      <c r="B32" s="90"/>
      <c r="C32" s="153" t="s">
        <v>281</v>
      </c>
      <c r="D32" s="90"/>
      <c r="E32" s="107">
        <v>63193.740000000005</v>
      </c>
      <c r="F32" s="107">
        <v>126339.05999999997</v>
      </c>
    </row>
    <row r="33" spans="2:6" ht="31.5" x14ac:dyDescent="0.25">
      <c r="B33" s="90"/>
      <c r="C33" s="153" t="s">
        <v>282</v>
      </c>
      <c r="D33" s="90"/>
      <c r="E33" s="107">
        <v>351694.27</v>
      </c>
      <c r="F33" s="107">
        <v>681890.32999999984</v>
      </c>
    </row>
    <row r="34" spans="2:6" ht="15.75" x14ac:dyDescent="0.25">
      <c r="B34" s="90"/>
      <c r="C34" s="153" t="s">
        <v>283</v>
      </c>
      <c r="D34" s="90"/>
      <c r="E34" s="107">
        <v>3545178.92</v>
      </c>
      <c r="F34" s="107">
        <v>6929564.0600000024</v>
      </c>
    </row>
    <row r="35" spans="2:6" ht="15.75" x14ac:dyDescent="0.25">
      <c r="B35" s="90"/>
      <c r="C35" s="153" t="s">
        <v>284</v>
      </c>
      <c r="D35" s="90"/>
      <c r="E35" s="93"/>
      <c r="F35" s="108"/>
    </row>
    <row r="36" spans="2:6" ht="15.75" x14ac:dyDescent="0.25">
      <c r="B36" s="151">
        <v>3</v>
      </c>
      <c r="C36" s="152" t="s">
        <v>285</v>
      </c>
      <c r="D36" s="90"/>
      <c r="E36" s="109">
        <f>+E22-E27</f>
        <v>-113684.03999999724</v>
      </c>
      <c r="F36" s="108">
        <f>+F22-F27</f>
        <v>1168621.8300000168</v>
      </c>
    </row>
    <row r="37" spans="2:6" ht="15.75" x14ac:dyDescent="0.25">
      <c r="B37" s="149" t="s">
        <v>286</v>
      </c>
      <c r="C37" s="150" t="s">
        <v>287</v>
      </c>
      <c r="D37" s="90"/>
      <c r="E37" s="93"/>
      <c r="F37" s="108"/>
    </row>
    <row r="38" spans="2:6" ht="15.75" x14ac:dyDescent="0.25">
      <c r="B38" s="151">
        <v>1</v>
      </c>
      <c r="C38" s="152" t="s">
        <v>288</v>
      </c>
      <c r="D38" s="90"/>
      <c r="E38" s="110">
        <f>+E39+E40+E41+E42+E43</f>
        <v>2533117.1599999997</v>
      </c>
      <c r="F38" s="107">
        <f>+F39+F40+F41+F42+F43</f>
        <v>5300637.5699999994</v>
      </c>
    </row>
    <row r="39" spans="2:6" ht="15.75" x14ac:dyDescent="0.25">
      <c r="B39" s="90"/>
      <c r="C39" s="153" t="s">
        <v>289</v>
      </c>
      <c r="D39" s="90"/>
      <c r="E39" s="110">
        <v>2479339.75</v>
      </c>
      <c r="F39" s="107">
        <v>2757178.82</v>
      </c>
    </row>
    <row r="40" spans="2:6" ht="15.75" x14ac:dyDescent="0.25">
      <c r="B40" s="90"/>
      <c r="C40" s="153" t="s">
        <v>290</v>
      </c>
      <c r="D40" s="90"/>
      <c r="E40" s="111"/>
      <c r="F40" s="112">
        <v>694907.04</v>
      </c>
    </row>
    <row r="41" spans="2:6" ht="31.5" x14ac:dyDescent="0.25">
      <c r="B41" s="90"/>
      <c r="C41" s="153" t="s">
        <v>291</v>
      </c>
      <c r="D41" s="90"/>
      <c r="E41" s="110">
        <v>1773.2999999999997</v>
      </c>
      <c r="F41" s="107">
        <v>3729.2400000000007</v>
      </c>
    </row>
    <row r="42" spans="2:6" ht="15.75" x14ac:dyDescent="0.25">
      <c r="B42" s="90"/>
      <c r="C42" s="153" t="s">
        <v>292</v>
      </c>
      <c r="D42" s="90"/>
      <c r="E42" s="110">
        <v>11312.77</v>
      </c>
      <c r="F42" s="107">
        <v>23317.57</v>
      </c>
    </row>
    <row r="43" spans="2:6" ht="15.75" x14ac:dyDescent="0.25">
      <c r="B43" s="90"/>
      <c r="C43" s="153" t="s">
        <v>293</v>
      </c>
      <c r="D43" s="90"/>
      <c r="E43" s="113">
        <v>40691.339999999989</v>
      </c>
      <c r="F43" s="104">
        <v>1821504.8999999997</v>
      </c>
    </row>
    <row r="44" spans="2:6" ht="15.75" x14ac:dyDescent="0.25">
      <c r="B44" s="151">
        <v>2</v>
      </c>
      <c r="C44" s="152" t="s">
        <v>294</v>
      </c>
      <c r="D44" s="90"/>
      <c r="E44" s="105">
        <f>+E45+E46+E47+E48+E49+E50+E51+E52</f>
        <v>1975307.2</v>
      </c>
      <c r="F44" s="106">
        <f>+F45+F46+F47+F48+F49+F50+F51+F52</f>
        <v>5467160.4399999995</v>
      </c>
    </row>
    <row r="45" spans="2:6" ht="31.5" x14ac:dyDescent="0.25">
      <c r="B45" s="90"/>
      <c r="C45" s="153" t="s">
        <v>295</v>
      </c>
      <c r="D45" s="90"/>
      <c r="E45" s="93"/>
      <c r="F45" s="107">
        <v>3538777.55</v>
      </c>
    </row>
    <row r="46" spans="2:6" ht="47.25" x14ac:dyDescent="0.25">
      <c r="B46" s="90"/>
      <c r="C46" s="153" t="s">
        <v>296</v>
      </c>
      <c r="D46" s="90"/>
      <c r="E46" s="93"/>
      <c r="F46" s="107">
        <v>0</v>
      </c>
    </row>
    <row r="47" spans="2:6" ht="63" x14ac:dyDescent="0.25">
      <c r="B47" s="90"/>
      <c r="C47" s="153" t="s">
        <v>297</v>
      </c>
      <c r="D47" s="90"/>
      <c r="E47" s="93"/>
      <c r="F47" s="107">
        <v>0</v>
      </c>
    </row>
    <row r="48" spans="2:6" ht="63" x14ac:dyDescent="0.25">
      <c r="B48" s="90"/>
      <c r="C48" s="153" t="s">
        <v>298</v>
      </c>
      <c r="D48" s="90"/>
      <c r="E48" s="93"/>
      <c r="F48" s="107">
        <v>0</v>
      </c>
    </row>
    <row r="49" spans="2:6" ht="31.5" x14ac:dyDescent="0.25">
      <c r="B49" s="90"/>
      <c r="C49" s="153" t="s">
        <v>299</v>
      </c>
      <c r="D49" s="90"/>
      <c r="E49" s="93"/>
      <c r="F49" s="107">
        <v>0</v>
      </c>
    </row>
    <row r="50" spans="2:6" ht="31.5" x14ac:dyDescent="0.25">
      <c r="B50" s="90"/>
      <c r="C50" s="153" t="s">
        <v>300</v>
      </c>
      <c r="D50" s="90"/>
      <c r="E50" s="110">
        <v>1918447.01</v>
      </c>
      <c r="F50" s="107">
        <v>1675000</v>
      </c>
    </row>
    <row r="51" spans="2:6" ht="31.5" x14ac:dyDescent="0.25">
      <c r="B51" s="90"/>
      <c r="C51" s="153" t="s">
        <v>301</v>
      </c>
      <c r="D51" s="90"/>
      <c r="E51" s="110">
        <v>26860.190000000002</v>
      </c>
      <c r="F51" s="107">
        <v>77382.89</v>
      </c>
    </row>
    <row r="52" spans="2:6" ht="15.75" x14ac:dyDescent="0.25">
      <c r="B52" s="90"/>
      <c r="C52" s="153" t="s">
        <v>302</v>
      </c>
      <c r="D52" s="90"/>
      <c r="E52" s="113">
        <v>30000</v>
      </c>
      <c r="F52" s="104">
        <v>176000</v>
      </c>
    </row>
    <row r="53" spans="2:6" ht="31.5" x14ac:dyDescent="0.25">
      <c r="B53" s="151">
        <v>3</v>
      </c>
      <c r="C53" s="152" t="s">
        <v>303</v>
      </c>
      <c r="D53" s="90"/>
      <c r="E53" s="114">
        <f>+E38-E44</f>
        <v>557809.95999999973</v>
      </c>
      <c r="F53" s="114">
        <f>+F38-F44</f>
        <v>-166522.87000000011</v>
      </c>
    </row>
    <row r="54" spans="2:6" ht="15.75" x14ac:dyDescent="0.25">
      <c r="B54" s="149" t="s">
        <v>304</v>
      </c>
      <c r="C54" s="150" t="s">
        <v>305</v>
      </c>
      <c r="D54" s="90"/>
      <c r="E54" s="93"/>
      <c r="F54" s="114"/>
    </row>
    <row r="55" spans="2:6" ht="15.75" x14ac:dyDescent="0.25">
      <c r="B55" s="151">
        <v>1</v>
      </c>
      <c r="C55" s="152" t="s">
        <v>306</v>
      </c>
      <c r="D55" s="90"/>
      <c r="E55" s="94">
        <f>+E56+E57+E58+E59</f>
        <v>0</v>
      </c>
      <c r="F55" s="115">
        <f>+F56+F57+F58+F59</f>
        <v>200000</v>
      </c>
    </row>
    <row r="56" spans="2:6" ht="15.75" x14ac:dyDescent="0.25">
      <c r="B56" s="90"/>
      <c r="C56" s="153" t="s">
        <v>307</v>
      </c>
      <c r="D56" s="90"/>
      <c r="E56" s="93"/>
      <c r="F56" s="116"/>
    </row>
    <row r="57" spans="2:6" ht="15.75" x14ac:dyDescent="0.25">
      <c r="B57" s="90"/>
      <c r="C57" s="153" t="s">
        <v>308</v>
      </c>
      <c r="D57" s="90"/>
      <c r="E57" s="93"/>
      <c r="F57" s="107"/>
    </row>
    <row r="58" spans="2:6" ht="15.75" x14ac:dyDescent="0.25">
      <c r="B58" s="90"/>
      <c r="C58" s="153" t="s">
        <v>309</v>
      </c>
      <c r="D58" s="90"/>
      <c r="E58" s="93"/>
      <c r="F58" s="116">
        <v>200000</v>
      </c>
    </row>
    <row r="59" spans="2:6" ht="15.75" x14ac:dyDescent="0.25">
      <c r="B59" s="90"/>
      <c r="C59" s="153" t="s">
        <v>310</v>
      </c>
      <c r="D59" s="90"/>
      <c r="E59" s="93"/>
      <c r="F59" s="114"/>
    </row>
    <row r="60" spans="2:6" ht="15.75" x14ac:dyDescent="0.25">
      <c r="B60" s="151">
        <v>2</v>
      </c>
      <c r="C60" s="152" t="s">
        <v>311</v>
      </c>
      <c r="D60" s="90"/>
      <c r="E60" s="93"/>
      <c r="F60" s="116">
        <f>+F61+F62+F63+F64</f>
        <v>1300042.1599999999</v>
      </c>
    </row>
    <row r="61" spans="2:6" ht="15.75" x14ac:dyDescent="0.25">
      <c r="B61" s="90"/>
      <c r="C61" s="153" t="s">
        <v>312</v>
      </c>
      <c r="D61" s="90"/>
      <c r="E61" s="93"/>
      <c r="F61" s="116">
        <v>0</v>
      </c>
    </row>
    <row r="62" spans="2:6" ht="15.75" x14ac:dyDescent="0.25">
      <c r="B62" s="90"/>
      <c r="C62" s="153" t="s">
        <v>313</v>
      </c>
      <c r="D62" s="90"/>
      <c r="E62" s="93"/>
      <c r="F62" s="107">
        <v>0</v>
      </c>
    </row>
    <row r="63" spans="2:6" ht="15.75" x14ac:dyDescent="0.25">
      <c r="B63" s="90"/>
      <c r="C63" s="153" t="s">
        <v>314</v>
      </c>
      <c r="D63" s="90"/>
      <c r="E63" s="93"/>
      <c r="F63" s="117">
        <v>200042.16</v>
      </c>
    </row>
    <row r="64" spans="2:6" ht="15.75" x14ac:dyDescent="0.25">
      <c r="B64" s="90"/>
      <c r="C64" s="153" t="s">
        <v>315</v>
      </c>
      <c r="D64" s="90"/>
      <c r="E64" s="93"/>
      <c r="F64" s="118">
        <v>1100000</v>
      </c>
    </row>
    <row r="65" spans="2:6" ht="31.5" x14ac:dyDescent="0.25">
      <c r="B65" s="151">
        <v>3</v>
      </c>
      <c r="C65" s="152" t="s">
        <v>316</v>
      </c>
      <c r="D65" s="90"/>
      <c r="E65" s="95">
        <f>+E55-E60</f>
        <v>0</v>
      </c>
      <c r="F65" s="119">
        <f>+F55-F60</f>
        <v>-1100042.1599999999</v>
      </c>
    </row>
    <row r="66" spans="2:6" ht="15.75" x14ac:dyDescent="0.25">
      <c r="B66" s="90"/>
      <c r="C66" s="90"/>
      <c r="D66" s="90"/>
      <c r="E66" s="93"/>
      <c r="F66" s="120"/>
    </row>
    <row r="67" spans="2:6" ht="15.75" x14ac:dyDescent="0.25">
      <c r="B67" s="149" t="s">
        <v>317</v>
      </c>
      <c r="C67" s="150" t="s">
        <v>318</v>
      </c>
      <c r="D67" s="90"/>
      <c r="E67" s="115">
        <f>+E36+E53+E65</f>
        <v>444125.92000000249</v>
      </c>
      <c r="F67" s="115">
        <f>+F36+F53+F65</f>
        <v>-97943.19999998319</v>
      </c>
    </row>
    <row r="68" spans="2:6" ht="15.75" x14ac:dyDescent="0.25">
      <c r="B68" s="90"/>
      <c r="C68" s="90"/>
      <c r="D68" s="90"/>
      <c r="E68" s="121"/>
      <c r="F68" s="121"/>
    </row>
    <row r="69" spans="2:6" ht="15.75" x14ac:dyDescent="0.25">
      <c r="B69" s="90"/>
      <c r="C69" s="150" t="s">
        <v>319</v>
      </c>
      <c r="D69" s="90"/>
      <c r="E69" s="115">
        <f>+E70+E67</f>
        <v>635624.9300000025</v>
      </c>
      <c r="F69" s="115">
        <f>+F70+F67</f>
        <v>191499.01000001683</v>
      </c>
    </row>
    <row r="70" spans="2:6" ht="31.5" x14ac:dyDescent="0.25">
      <c r="B70" s="90"/>
      <c r="C70" s="150" t="s">
        <v>320</v>
      </c>
      <c r="D70" s="90"/>
      <c r="E70" s="115">
        <v>191499.01</v>
      </c>
      <c r="F70" s="115">
        <v>289442.21000000002</v>
      </c>
    </row>
    <row r="71" spans="2:6" ht="15.75" x14ac:dyDescent="0.25">
      <c r="B71" s="82"/>
      <c r="C71" s="82"/>
      <c r="D71" s="82"/>
      <c r="E71" s="83"/>
      <c r="F71" s="83"/>
    </row>
    <row r="72" spans="2:6" ht="28.5" customHeight="1" x14ac:dyDescent="0.25">
      <c r="B72" s="84" t="s">
        <v>135</v>
      </c>
      <c r="C72" s="187" t="s">
        <v>321</v>
      </c>
      <c r="D72" s="187"/>
      <c r="E72" s="85" t="s">
        <v>138</v>
      </c>
      <c r="F72" s="27" t="s">
        <v>261</v>
      </c>
    </row>
    <row r="73" spans="2:6" ht="52.5" customHeight="1" x14ac:dyDescent="0.25">
      <c r="B73" s="86">
        <v>43646</v>
      </c>
      <c r="C73" s="87"/>
      <c r="D73" s="87"/>
      <c r="E73" s="88"/>
      <c r="F73" s="89"/>
    </row>
    <row r="74" spans="2:6" ht="15.75" x14ac:dyDescent="0.25">
      <c r="B74" s="82"/>
      <c r="C74" s="82"/>
      <c r="D74" s="82"/>
      <c r="E74" s="83"/>
      <c r="F74" s="83"/>
    </row>
    <row r="75" spans="2:6" ht="15.75" x14ac:dyDescent="0.25">
      <c r="B75" s="82"/>
      <c r="C75" s="82"/>
      <c r="D75" s="82"/>
      <c r="E75" s="83"/>
      <c r="F75" s="83"/>
    </row>
  </sheetData>
  <mergeCells count="9">
    <mergeCell ref="C72:D72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:F25" xr:uid="{00000000-0002-0000-0200-000000000000}"/>
  </dataValidations>
  <pageMargins left="0.25" right="0.25" top="0.75" bottom="0.75" header="0.3" footer="0.3"/>
  <pageSetup paperSize="9" scale="59" fitToWidth="0" fitToHeight="0" orientation="portrait" r:id="rId1"/>
  <rowBreaks count="1" manualBreakCount="1">
    <brk id="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6:N53"/>
  <sheetViews>
    <sheetView view="pageBreakPreview" topLeftCell="A4" zoomScale="60" zoomScaleNormal="100" workbookViewId="0">
      <selection activeCell="D48" sqref="D48"/>
    </sheetView>
  </sheetViews>
  <sheetFormatPr defaultRowHeight="15" x14ac:dyDescent="0.25"/>
  <cols>
    <col min="1" max="3" width="9.140625" style="80"/>
    <col min="4" max="4" width="59.28515625" style="79" customWidth="1"/>
    <col min="5" max="5" width="12.140625" style="79" customWidth="1"/>
    <col min="6" max="6" width="12.42578125" style="79" customWidth="1"/>
    <col min="7" max="7" width="17.85546875" style="79" customWidth="1"/>
    <col min="8" max="8" width="16.5703125" style="79" customWidth="1"/>
    <col min="9" max="9" width="18.5703125" style="79" customWidth="1"/>
    <col min="10" max="10" width="11" style="79" customWidth="1"/>
    <col min="11" max="11" width="11.28515625" style="79" customWidth="1"/>
    <col min="12" max="12" width="12" style="79" customWidth="1"/>
    <col min="13" max="13" width="16.5703125" style="79" customWidth="1"/>
    <col min="14" max="14" width="18" style="79" customWidth="1"/>
    <col min="15" max="16" width="9.140625" style="80"/>
    <col min="17" max="17" width="22.85546875" style="80" customWidth="1"/>
    <col min="18" max="16384" width="9.140625" style="80"/>
  </cols>
  <sheetData>
    <row r="6" spans="4:14" ht="15.75" x14ac:dyDescent="0.25">
      <c r="D6" s="156" t="s">
        <v>262</v>
      </c>
      <c r="E6" s="154" t="s">
        <v>355</v>
      </c>
      <c r="F6" s="154"/>
      <c r="G6" s="154"/>
      <c r="H6" s="154"/>
      <c r="I6" s="154"/>
      <c r="J6" s="154"/>
      <c r="K6" s="154"/>
      <c r="L6" s="154"/>
      <c r="M6" s="156" t="s">
        <v>263</v>
      </c>
      <c r="N6" s="162" t="s">
        <v>353</v>
      </c>
    </row>
    <row r="7" spans="4:14" ht="15.75" x14ac:dyDescent="0.25">
      <c r="D7" s="163" t="s">
        <v>264</v>
      </c>
      <c r="E7" s="164" t="s">
        <v>265</v>
      </c>
      <c r="F7" s="164"/>
      <c r="G7" s="164"/>
      <c r="H7" s="164"/>
      <c r="I7" s="164"/>
      <c r="J7" s="164"/>
      <c r="K7" s="164"/>
      <c r="L7" s="164"/>
      <c r="M7" s="163" t="s">
        <v>266</v>
      </c>
      <c r="N7" s="165">
        <v>6512</v>
      </c>
    </row>
    <row r="8" spans="4:14" ht="15.75" x14ac:dyDescent="0.25">
      <c r="D8" s="163" t="s">
        <v>3</v>
      </c>
      <c r="E8" s="164" t="s">
        <v>267</v>
      </c>
      <c r="F8" s="164"/>
      <c r="G8" s="164"/>
      <c r="H8" s="164"/>
      <c r="I8" s="164"/>
      <c r="J8" s="164"/>
      <c r="K8" s="164"/>
      <c r="L8" s="164"/>
      <c r="M8" s="163" t="s">
        <v>4</v>
      </c>
      <c r="N8" s="166" t="s">
        <v>353</v>
      </c>
    </row>
    <row r="9" spans="4:14" ht="15.75" x14ac:dyDescent="0.25">
      <c r="D9" s="164"/>
      <c r="E9" s="164"/>
      <c r="F9" s="164"/>
      <c r="G9" s="188" t="s">
        <v>322</v>
      </c>
      <c r="H9" s="188"/>
      <c r="I9" s="188"/>
      <c r="J9" s="188"/>
      <c r="K9" s="188"/>
      <c r="L9" s="164"/>
      <c r="M9" s="164"/>
      <c r="N9" s="164"/>
    </row>
    <row r="10" spans="4:14" ht="15.75" x14ac:dyDescent="0.25">
      <c r="D10" s="164"/>
      <c r="E10" s="164"/>
      <c r="F10" s="164"/>
      <c r="G10" s="188" t="s">
        <v>354</v>
      </c>
      <c r="H10" s="188"/>
      <c r="I10" s="188"/>
      <c r="J10" s="188"/>
      <c r="K10" s="188"/>
      <c r="L10" s="164"/>
      <c r="M10" s="164"/>
      <c r="N10" s="164"/>
    </row>
    <row r="11" spans="4:14" ht="15.75" x14ac:dyDescent="0.25">
      <c r="D11" s="154"/>
      <c r="E11" s="154"/>
      <c r="F11" s="154"/>
      <c r="G11" s="154"/>
      <c r="H11" s="156"/>
      <c r="I11" s="154"/>
      <c r="J11" s="154"/>
      <c r="K11" s="154"/>
      <c r="L11" s="154"/>
      <c r="M11" s="154"/>
      <c r="N11" s="154"/>
    </row>
    <row r="12" spans="4:14" ht="15.75" x14ac:dyDescent="0.25"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4:14" ht="15.75" x14ac:dyDescent="0.25"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4:14" x14ac:dyDescent="0.25">
      <c r="D14" s="194" t="s">
        <v>323</v>
      </c>
      <c r="E14" s="194" t="s">
        <v>324</v>
      </c>
      <c r="F14" s="194" t="s">
        <v>325</v>
      </c>
      <c r="G14" s="194" t="s">
        <v>326</v>
      </c>
      <c r="H14" s="194" t="s">
        <v>327</v>
      </c>
      <c r="I14" s="194" t="s">
        <v>328</v>
      </c>
      <c r="J14" s="194" t="s">
        <v>329</v>
      </c>
      <c r="K14" s="194" t="s">
        <v>330</v>
      </c>
      <c r="L14" s="194" t="s">
        <v>331</v>
      </c>
      <c r="M14" s="195" t="s">
        <v>332</v>
      </c>
      <c r="N14" s="194" t="s">
        <v>333</v>
      </c>
    </row>
    <row r="15" spans="4:14" ht="52.5" customHeight="1" x14ac:dyDescent="0.25">
      <c r="D15" s="194"/>
      <c r="E15" s="194"/>
      <c r="F15" s="194"/>
      <c r="G15" s="194"/>
      <c r="H15" s="194"/>
      <c r="I15" s="194"/>
      <c r="J15" s="194"/>
      <c r="K15" s="194"/>
      <c r="L15" s="194"/>
      <c r="M15" s="195"/>
      <c r="N15" s="194"/>
    </row>
    <row r="16" spans="4:14" x14ac:dyDescent="0.25">
      <c r="D16" s="194"/>
      <c r="E16" s="194"/>
      <c r="F16" s="194"/>
      <c r="G16" s="194"/>
      <c r="H16" s="194"/>
      <c r="I16" s="194"/>
      <c r="J16" s="194"/>
      <c r="K16" s="194"/>
      <c r="L16" s="194"/>
      <c r="M16" s="195"/>
      <c r="N16" s="194"/>
    </row>
    <row r="17" spans="4:14" ht="15.75" x14ac:dyDescent="0.25">
      <c r="D17" s="167" t="s">
        <v>334</v>
      </c>
      <c r="E17" s="168">
        <v>4033303</v>
      </c>
      <c r="F17" s="168"/>
      <c r="G17" s="168"/>
      <c r="H17" s="168">
        <v>467791</v>
      </c>
      <c r="I17" s="168"/>
      <c r="J17" s="168"/>
      <c r="K17" s="168"/>
      <c r="L17" s="168"/>
      <c r="M17" s="168">
        <v>1293690</v>
      </c>
      <c r="N17" s="95">
        <f>SUM(E17:M17)</f>
        <v>5794784</v>
      </c>
    </row>
    <row r="18" spans="4:14" ht="15.75" x14ac:dyDescent="0.25">
      <c r="D18" s="169" t="s">
        <v>335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4:14" ht="15.75" x14ac:dyDescent="0.25">
      <c r="D19" s="169" t="s">
        <v>336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4:14" ht="15.75" x14ac:dyDescent="0.25">
      <c r="D20" s="169" t="s">
        <v>337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</row>
    <row r="21" spans="4:14" ht="30" x14ac:dyDescent="0.25">
      <c r="D21" s="169" t="s">
        <v>338</v>
      </c>
      <c r="E21" s="93"/>
      <c r="F21" s="93"/>
      <c r="G21" s="93"/>
      <c r="H21" s="93">
        <v>-269577</v>
      </c>
      <c r="I21" s="93"/>
      <c r="J21" s="93"/>
      <c r="K21" s="93"/>
      <c r="L21" s="93"/>
      <c r="M21" s="93"/>
      <c r="N21" s="93">
        <f>SUM(E21:M21)</f>
        <v>-269577</v>
      </c>
    </row>
    <row r="22" spans="4:14" ht="30" x14ac:dyDescent="0.25">
      <c r="D22" s="169" t="s">
        <v>339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4:14" ht="30" x14ac:dyDescent="0.25">
      <c r="D23" s="169" t="s">
        <v>340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</row>
    <row r="24" spans="4:14" ht="15.75" x14ac:dyDescent="0.25">
      <c r="D24" s="169" t="s">
        <v>341</v>
      </c>
      <c r="E24" s="93"/>
      <c r="F24" s="93"/>
      <c r="G24" s="93"/>
      <c r="H24" s="93"/>
      <c r="I24" s="93"/>
      <c r="J24" s="93"/>
      <c r="K24" s="93"/>
      <c r="L24" s="93"/>
      <c r="M24" s="93">
        <v>1943280</v>
      </c>
      <c r="N24" s="93">
        <f>SUM(E24:M24)</f>
        <v>1943280</v>
      </c>
    </row>
    <row r="25" spans="4:14" ht="15.75" x14ac:dyDescent="0.25">
      <c r="D25" s="169" t="s">
        <v>342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4:14" ht="15.75" x14ac:dyDescent="0.25">
      <c r="D26" s="169" t="s">
        <v>343</v>
      </c>
      <c r="E26" s="93"/>
      <c r="F26" s="93"/>
      <c r="G26" s="93"/>
      <c r="H26" s="93"/>
      <c r="I26" s="93"/>
      <c r="J26" s="93"/>
      <c r="K26" s="93"/>
      <c r="L26" s="93"/>
      <c r="M26" s="93">
        <v>-1156355</v>
      </c>
      <c r="N26" s="93">
        <f>SUM(E26:M26)</f>
        <v>-1156355</v>
      </c>
    </row>
    <row r="27" spans="4:14" ht="15.75" x14ac:dyDescent="0.25">
      <c r="D27" s="169" t="s">
        <v>344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4:14" ht="15.75" x14ac:dyDescent="0.25">
      <c r="D28" s="170" t="s">
        <v>345</v>
      </c>
      <c r="E28" s="95">
        <f>SUM(E17:E27)</f>
        <v>4033303</v>
      </c>
      <c r="F28" s="95">
        <f t="shared" ref="F28:N28" si="0">SUM(F17:F27)</f>
        <v>0</v>
      </c>
      <c r="G28" s="95">
        <f t="shared" si="0"/>
        <v>0</v>
      </c>
      <c r="H28" s="95">
        <f t="shared" si="0"/>
        <v>198214</v>
      </c>
      <c r="I28" s="95">
        <f t="shared" si="0"/>
        <v>0</v>
      </c>
      <c r="J28" s="95">
        <f t="shared" si="0"/>
        <v>0</v>
      </c>
      <c r="K28" s="95">
        <f t="shared" si="0"/>
        <v>0</v>
      </c>
      <c r="L28" s="95">
        <f t="shared" si="0"/>
        <v>0</v>
      </c>
      <c r="M28" s="95">
        <f t="shared" si="0"/>
        <v>2080615</v>
      </c>
      <c r="N28" s="95">
        <f t="shared" si="0"/>
        <v>6312132</v>
      </c>
    </row>
    <row r="29" spans="4:14" ht="15.75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4:14" x14ac:dyDescent="0.25">
      <c r="D30" s="194" t="s">
        <v>323</v>
      </c>
      <c r="E30" s="194" t="s">
        <v>324</v>
      </c>
      <c r="F30" s="194" t="s">
        <v>325</v>
      </c>
      <c r="G30" s="194" t="s">
        <v>326</v>
      </c>
      <c r="H30" s="194" t="s">
        <v>327</v>
      </c>
      <c r="I30" s="194" t="s">
        <v>328</v>
      </c>
      <c r="J30" s="194" t="s">
        <v>329</v>
      </c>
      <c r="K30" s="194" t="s">
        <v>330</v>
      </c>
      <c r="L30" s="194" t="s">
        <v>331</v>
      </c>
      <c r="M30" s="195" t="s">
        <v>332</v>
      </c>
      <c r="N30" s="194" t="s">
        <v>333</v>
      </c>
    </row>
    <row r="31" spans="4:14" x14ac:dyDescent="0.25">
      <c r="D31" s="194"/>
      <c r="E31" s="194"/>
      <c r="F31" s="194"/>
      <c r="G31" s="194"/>
      <c r="H31" s="194"/>
      <c r="I31" s="194"/>
      <c r="J31" s="194"/>
      <c r="K31" s="194"/>
      <c r="L31" s="194"/>
      <c r="M31" s="195"/>
      <c r="N31" s="194"/>
    </row>
    <row r="32" spans="4:14" ht="54.75" customHeight="1" x14ac:dyDescent="0.25">
      <c r="D32" s="194"/>
      <c r="E32" s="194"/>
      <c r="F32" s="194"/>
      <c r="G32" s="194"/>
      <c r="H32" s="194"/>
      <c r="I32" s="194"/>
      <c r="J32" s="194"/>
      <c r="K32" s="194"/>
      <c r="L32" s="194"/>
      <c r="M32" s="195"/>
      <c r="N32" s="194"/>
    </row>
    <row r="33" spans="4:14" ht="15.75" x14ac:dyDescent="0.25">
      <c r="D33" s="167" t="s">
        <v>346</v>
      </c>
      <c r="E33" s="95">
        <v>4033303</v>
      </c>
      <c r="F33" s="95">
        <v>0</v>
      </c>
      <c r="G33" s="95">
        <v>0</v>
      </c>
      <c r="H33" s="95">
        <v>198214</v>
      </c>
      <c r="I33" s="95">
        <v>0</v>
      </c>
      <c r="J33" s="95">
        <v>0</v>
      </c>
      <c r="K33" s="95">
        <v>0</v>
      </c>
      <c r="L33" s="95">
        <v>0</v>
      </c>
      <c r="M33" s="95">
        <v>2080615</v>
      </c>
      <c r="N33" s="95">
        <f>SUM(E33:M33)</f>
        <v>6312132</v>
      </c>
    </row>
    <row r="34" spans="4:14" ht="15.75" x14ac:dyDescent="0.25">
      <c r="D34" s="169" t="s">
        <v>335</v>
      </c>
      <c r="E34" s="93"/>
      <c r="F34" s="93"/>
      <c r="G34" s="93"/>
      <c r="H34" s="95"/>
      <c r="I34" s="93"/>
      <c r="J34" s="93"/>
      <c r="K34" s="93"/>
      <c r="L34" s="93"/>
      <c r="M34" s="93"/>
      <c r="N34" s="95">
        <f t="shared" ref="N34:N44" si="1">SUM(E34:M34)</f>
        <v>0</v>
      </c>
    </row>
    <row r="35" spans="4:14" ht="15.75" x14ac:dyDescent="0.25">
      <c r="D35" s="169" t="s">
        <v>336</v>
      </c>
      <c r="E35" s="93"/>
      <c r="F35" s="93"/>
      <c r="G35" s="93"/>
      <c r="H35" s="95"/>
      <c r="I35" s="93"/>
      <c r="J35" s="93"/>
      <c r="K35" s="93"/>
      <c r="L35" s="93"/>
      <c r="M35" s="93"/>
      <c r="N35" s="95">
        <f t="shared" si="1"/>
        <v>0</v>
      </c>
    </row>
    <row r="36" spans="4:14" ht="15.75" x14ac:dyDescent="0.25">
      <c r="D36" s="169" t="s">
        <v>347</v>
      </c>
      <c r="E36" s="93"/>
      <c r="F36" s="93"/>
      <c r="G36" s="93"/>
      <c r="H36" s="95"/>
      <c r="I36" s="93"/>
      <c r="J36" s="93"/>
      <c r="K36" s="93"/>
      <c r="L36" s="93"/>
      <c r="M36" s="99"/>
      <c r="N36" s="95">
        <f t="shared" si="1"/>
        <v>0</v>
      </c>
    </row>
    <row r="37" spans="4:14" ht="30" x14ac:dyDescent="0.25">
      <c r="D37" s="169" t="s">
        <v>338</v>
      </c>
      <c r="E37" s="93"/>
      <c r="F37" s="93"/>
      <c r="G37" s="93"/>
      <c r="H37" s="93">
        <v>110053</v>
      </c>
      <c r="I37" s="93"/>
      <c r="J37" s="93"/>
      <c r="K37" s="93"/>
      <c r="L37" s="93"/>
      <c r="M37" s="93"/>
      <c r="N37" s="95">
        <f t="shared" si="1"/>
        <v>110053</v>
      </c>
    </row>
    <row r="38" spans="4:14" ht="30" x14ac:dyDescent="0.25">
      <c r="D38" s="169" t="s">
        <v>339</v>
      </c>
      <c r="E38" s="93"/>
      <c r="F38" s="93"/>
      <c r="G38" s="93"/>
      <c r="H38" s="95"/>
      <c r="I38" s="93"/>
      <c r="J38" s="93"/>
      <c r="K38" s="93"/>
      <c r="L38" s="93"/>
      <c r="M38" s="93"/>
      <c r="N38" s="95">
        <f t="shared" si="1"/>
        <v>0</v>
      </c>
    </row>
    <row r="39" spans="4:14" ht="30" x14ac:dyDescent="0.25">
      <c r="D39" s="169" t="s">
        <v>340</v>
      </c>
      <c r="E39" s="93"/>
      <c r="F39" s="93"/>
      <c r="G39" s="93"/>
      <c r="H39" s="95"/>
      <c r="I39" s="93"/>
      <c r="J39" s="93"/>
      <c r="K39" s="93"/>
      <c r="L39" s="93"/>
      <c r="M39" s="93">
        <v>1142210.75</v>
      </c>
      <c r="N39" s="95">
        <f t="shared" si="1"/>
        <v>1142210.75</v>
      </c>
    </row>
    <row r="40" spans="4:14" ht="15.75" x14ac:dyDescent="0.25">
      <c r="D40" s="169" t="s">
        <v>341</v>
      </c>
      <c r="E40" s="93"/>
      <c r="F40" s="93"/>
      <c r="G40" s="93"/>
      <c r="H40" s="95"/>
      <c r="I40" s="93"/>
      <c r="J40" s="93"/>
      <c r="K40" s="93"/>
      <c r="L40" s="93"/>
      <c r="M40" s="93"/>
      <c r="N40" s="95">
        <f t="shared" si="1"/>
        <v>0</v>
      </c>
    </row>
    <row r="41" spans="4:14" ht="15.75" x14ac:dyDescent="0.25">
      <c r="D41" s="169" t="s">
        <v>342</v>
      </c>
      <c r="E41" s="93"/>
      <c r="F41" s="93"/>
      <c r="G41" s="93"/>
      <c r="H41" s="95"/>
      <c r="I41" s="93"/>
      <c r="J41" s="93"/>
      <c r="K41" s="93"/>
      <c r="L41" s="93"/>
      <c r="M41" s="93"/>
      <c r="N41" s="95">
        <f t="shared" si="1"/>
        <v>0</v>
      </c>
    </row>
    <row r="42" spans="4:14" ht="15.75" x14ac:dyDescent="0.25">
      <c r="D42" s="169" t="s">
        <v>343</v>
      </c>
      <c r="E42" s="93"/>
      <c r="F42" s="93"/>
      <c r="G42" s="93"/>
      <c r="H42" s="95"/>
      <c r="I42" s="93"/>
      <c r="J42" s="93"/>
      <c r="K42" s="93"/>
      <c r="L42" s="93"/>
      <c r="M42" s="93"/>
      <c r="N42" s="95">
        <f t="shared" si="1"/>
        <v>0</v>
      </c>
    </row>
    <row r="43" spans="4:14" ht="15.75" x14ac:dyDescent="0.25">
      <c r="D43" s="169" t="s">
        <v>344</v>
      </c>
      <c r="E43" s="93"/>
      <c r="F43" s="93"/>
      <c r="G43" s="93"/>
      <c r="H43" s="95"/>
      <c r="I43" s="93"/>
      <c r="J43" s="93"/>
      <c r="K43" s="93"/>
      <c r="L43" s="93"/>
      <c r="M43" s="93"/>
      <c r="N43" s="95">
        <f t="shared" si="1"/>
        <v>0</v>
      </c>
    </row>
    <row r="44" spans="4:14" ht="15.75" x14ac:dyDescent="0.25">
      <c r="D44" s="170" t="s">
        <v>360</v>
      </c>
      <c r="E44" s="95"/>
      <c r="F44" s="95"/>
      <c r="G44" s="95"/>
      <c r="H44" s="95"/>
      <c r="I44" s="95"/>
      <c r="J44" s="95"/>
      <c r="K44" s="95"/>
      <c r="L44" s="95"/>
      <c r="M44" s="95"/>
      <c r="N44" s="95">
        <f t="shared" si="1"/>
        <v>0</v>
      </c>
    </row>
    <row r="45" spans="4:14" ht="15.75" x14ac:dyDescent="0.25">
      <c r="D45" s="97"/>
      <c r="E45" s="100">
        <f>SUM(E33:E44)</f>
        <v>4033303</v>
      </c>
      <c r="F45" s="100"/>
      <c r="G45" s="100"/>
      <c r="H45" s="100">
        <f>SUM(H33:H44)</f>
        <v>308267</v>
      </c>
      <c r="I45" s="100"/>
      <c r="J45" s="100"/>
      <c r="K45" s="100"/>
      <c r="L45" s="100"/>
      <c r="M45" s="100">
        <f>SUM(M33:M44)</f>
        <v>3222825.75</v>
      </c>
      <c r="N45" s="100">
        <f>SUM(N33:N44)</f>
        <v>7564395.75</v>
      </c>
    </row>
    <row r="46" spans="4:14" ht="15.75" x14ac:dyDescent="0.25"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</row>
    <row r="47" spans="4:14" ht="15.75" x14ac:dyDescent="0.25">
      <c r="D47" s="26" t="s">
        <v>135</v>
      </c>
      <c r="E47" s="174" t="s">
        <v>260</v>
      </c>
      <c r="F47" s="174"/>
      <c r="G47" s="174"/>
      <c r="H47" s="27"/>
      <c r="I47" s="155"/>
      <c r="J47" s="155"/>
      <c r="K47" s="155"/>
      <c r="L47" s="27" t="s">
        <v>261</v>
      </c>
      <c r="M47" s="155"/>
      <c r="N47" s="155"/>
    </row>
    <row r="48" spans="4:14" ht="72.75" customHeight="1" x14ac:dyDescent="0.25">
      <c r="D48" s="28">
        <v>43646</v>
      </c>
      <c r="E48" s="89"/>
      <c r="F48" s="89"/>
      <c r="G48" s="96"/>
      <c r="H48" s="45"/>
      <c r="I48" s="155"/>
      <c r="J48" s="19" t="s">
        <v>138</v>
      </c>
      <c r="K48" s="171"/>
      <c r="L48" s="89"/>
      <c r="M48" s="171"/>
      <c r="N48" s="171"/>
    </row>
    <row r="49" spans="4:14" ht="15.75" x14ac:dyDescent="0.25">
      <c r="D49" s="29"/>
      <c r="E49" s="27"/>
      <c r="F49" s="27"/>
      <c r="G49" s="30"/>
      <c r="H49" s="27"/>
      <c r="I49" s="155"/>
      <c r="J49" s="155"/>
      <c r="K49" s="155"/>
      <c r="L49" s="155"/>
      <c r="M49" s="155"/>
      <c r="N49" s="155"/>
    </row>
    <row r="50" spans="4:14" ht="15.75" x14ac:dyDescent="0.25">
      <c r="D50" s="29"/>
      <c r="E50" s="27"/>
      <c r="F50" s="27"/>
      <c r="G50" s="30"/>
      <c r="H50" s="27"/>
      <c r="I50" s="81"/>
      <c r="J50" s="81"/>
      <c r="K50" s="81"/>
      <c r="L50" s="81"/>
      <c r="M50" s="81"/>
      <c r="N50" s="81"/>
    </row>
    <row r="51" spans="4:14" ht="15.75" x14ac:dyDescent="0.25">
      <c r="D51" s="31"/>
      <c r="E51" s="27"/>
      <c r="F51" s="27"/>
      <c r="G51" s="30"/>
      <c r="H51" s="27"/>
      <c r="I51" s="81"/>
      <c r="J51" s="81"/>
      <c r="K51" s="81"/>
      <c r="L51" s="81"/>
      <c r="M51" s="81"/>
      <c r="N51" s="81"/>
    </row>
    <row r="52" spans="4:14" x14ac:dyDescent="0.25"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4:14" x14ac:dyDescent="0.25">
      <c r="E53" s="81"/>
      <c r="F53" s="81"/>
      <c r="G53" s="81"/>
      <c r="H53" s="81"/>
      <c r="I53" s="81"/>
      <c r="J53" s="81"/>
      <c r="K53" s="81"/>
      <c r="L53" s="81"/>
      <c r="M53" s="81"/>
      <c r="N53" s="81"/>
    </row>
  </sheetData>
  <mergeCells count="25">
    <mergeCell ref="L14:L16"/>
    <mergeCell ref="M14:M16"/>
    <mergeCell ref="N14:N16"/>
    <mergeCell ref="E47:G47"/>
    <mergeCell ref="H30:H32"/>
    <mergeCell ref="K30:K32"/>
    <mergeCell ref="L30:L32"/>
    <mergeCell ref="M30:M32"/>
    <mergeCell ref="N30:N32"/>
    <mergeCell ref="I30:I32"/>
    <mergeCell ref="J30:J32"/>
    <mergeCell ref="E30:E32"/>
    <mergeCell ref="F30:F32"/>
    <mergeCell ref="G30:G32"/>
    <mergeCell ref="D30:D32"/>
    <mergeCell ref="G9:K9"/>
    <mergeCell ref="G10:K10"/>
    <mergeCell ref="D14:D16"/>
    <mergeCell ref="E14:E16"/>
    <mergeCell ref="F14:F16"/>
    <mergeCell ref="G14:G16"/>
    <mergeCell ref="H14:H16"/>
    <mergeCell ref="I14:I16"/>
    <mergeCell ref="J14:J16"/>
    <mergeCell ref="K14:K16"/>
  </mergeCells>
  <pageMargins left="0.25" right="0.25" top="0.75" bottom="0.75" header="0.3" footer="0.3"/>
  <pageSetup paperSize="9" scale="50" fitToWidth="0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stanja</vt:lpstr>
      <vt:lpstr>Bilans uspjeha</vt:lpstr>
      <vt:lpstr>Novcani tok</vt:lpstr>
      <vt:lpstr>Promjene na kapitalu</vt:lpstr>
      <vt:lpstr>'Bilans stanja'!Print_Area</vt:lpstr>
      <vt:lpstr>'Bilans uspjeha'!Print_Area</vt:lpstr>
      <vt:lpstr>'Novcani tok'!Print_Area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ANO</cp:lastModifiedBy>
  <cp:lastPrinted>2019-07-12T12:58:50Z</cp:lastPrinted>
  <dcterms:created xsi:type="dcterms:W3CDTF">2018-05-15T10:51:55Z</dcterms:created>
  <dcterms:modified xsi:type="dcterms:W3CDTF">2019-09-10T11:01:41Z</dcterms:modified>
</cp:coreProperties>
</file>