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84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2'!$A$1:$N$19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J6" i="3" l="1"/>
  <c r="M6" i="3"/>
  <c r="L6" i="3"/>
  <c r="K6" i="3"/>
  <c r="F6" i="3" l="1"/>
  <c r="I6" i="3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<sst xmlns="http://schemas.openxmlformats.org/spreadsheetml/2006/main" count="81" uniqueCount="76">
  <si>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</si>
  <si>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</si>
  <si>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</si>
  <si>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</si>
  <si>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</si>
  <si>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</si>
  <si>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</si>
  <si>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</si>
  <si>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</si>
  <si>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</si>
  <si>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</si>
  <si>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</si>
  <si>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</si>
  <si>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</si>
  <si>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</si>
  <si>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</si>
  <si>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</si>
  <si>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</si>
  <si>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</si>
  <si>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</si>
  <si>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</si>
  <si>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</si>
  <si>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</si>
  <si>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</si>
  <si>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</si>
  <si>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</si>
  <si>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</si>
  <si>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</si>
  <si>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</si>
  <si>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</si>
  <si>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</si>
  <si>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</si>
  <si>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</si>
  <si>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</si>
  <si>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</si>
  <si>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</si>
  <si>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</si>
  <si>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</si>
  <si>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</si>
  <si>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</si>
  <si>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</si>
  <si>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</si>
  <si>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</si>
  <si>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</si>
  <si>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</si>
  <si>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</si>
  <si>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</si>
  <si>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</si>
  <si>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</si>
  <si>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</si>
  <si>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</si>
  <si>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</si>
  <si>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</si>
  <si>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</si>
  <si>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</si>
  <si>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</si>
  <si>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</si>
  <si>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</si>
  <si>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</si>
  <si>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for the period 1 January - 31 January 2021</t>
  </si>
  <si>
    <t>za period od 1. januara do 31. januara 2021. godine</t>
  </si>
  <si>
    <t>Tablela 1: Podaci o osiguranju za period od 1. januara do 31. januara 2021. godine</t>
  </si>
  <si>
    <t>Table 1: Insurance data for the period 1 January - 31 January 2021</t>
  </si>
  <si>
    <t>Tablela 2: Bruto fakturisana premija za period od 1. januara do 31. januara 2021. godine</t>
  </si>
  <si>
    <t>Table 2: Gross Written Premium for the period 1 January - 31 January 2021</t>
  </si>
  <si>
    <t>Tabela 2: Bruto fakturisana premija za period od 1. januara do 31. januara 2021. godine</t>
  </si>
  <si>
    <t>Tabela 1: Podaci o osiguranju za period od 1. januara do 31. januara 2021. godine</t>
  </si>
  <si>
    <r>
      <t xml:space="preserve">BFP/ </t>
    </r>
    <r>
      <rPr>
        <sz val="9"/>
        <color theme="0"/>
        <rFont val="Arial"/>
        <family val="2"/>
        <charset val="238"/>
      </rPr>
      <t>GWP
I 2021</t>
    </r>
  </si>
  <si>
    <r>
      <t xml:space="preserve">Učešće/ 
</t>
    </r>
    <r>
      <rPr>
        <sz val="9"/>
        <color theme="0"/>
        <rFont val="Arial"/>
        <family val="2"/>
        <charset val="238"/>
      </rPr>
      <t>Share I 2020</t>
    </r>
  </si>
  <si>
    <r>
      <t xml:space="preserve">Učešće/
  </t>
    </r>
    <r>
      <rPr>
        <sz val="9"/>
        <color theme="0"/>
        <rFont val="Arial"/>
        <family val="2"/>
        <charset val="238"/>
      </rPr>
      <t>Share I 2021</t>
    </r>
  </si>
  <si>
    <r>
      <t xml:space="preserve">BFP/ </t>
    </r>
    <r>
      <rPr>
        <sz val="9"/>
        <color theme="0"/>
        <rFont val="Arial"/>
        <family val="2"/>
        <charset val="238"/>
      </rPr>
      <t>GWP 
I 2020</t>
    </r>
  </si>
  <si>
    <t>Grawe neživotno osiguranje AD*</t>
  </si>
  <si>
    <t xml:space="preserve">Indeks/
 Index </t>
  </si>
  <si>
    <r>
      <t xml:space="preserve">* </t>
    </r>
    <r>
      <rPr>
        <sz val="8"/>
        <rFont val="Arial"/>
        <family val="2"/>
        <charset val="238"/>
      </rPr>
      <t>Dana 22. 01. 2021. godine u Centralnom registru privrednih subjekata evidentirana je promjena naziva drustva  "Swiss osiguranje AD, Podgorica" u "Grawe neživotno osiguranje AD, Podgorica", u skladu sa promjenom vlasničke strukture.</t>
    </r>
  </si>
  <si>
    <t>Jun, 2021. godine                                                                                     verzija 02</t>
  </si>
  <si>
    <t>June, 2021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</si>
</sst>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_-* #,##0.00_-;\-* #,##0.00_-;_-* &quot;-&quot;??_-;_-@_-"/>
    <numFmt numFmtId="166" formatCode="#,###"/>
    <numFmt numFmtId="167" formatCode="00"/>
    <numFmt numFmtId="168" formatCode="_-* #,##0.00\ _k_n_-;\-* #,##0.00\ _k_n_-;_-* &quot;-&quot;??\ _k_n_-;_-@_-"/>
    <numFmt numFmtId="169" formatCode="#,##0_ ;\-#,##0\ "/>
    <numFmt numFmtId="170" formatCode="m\o\n\th\ d\,\ yyyy"/>
    <numFmt numFmtId="171" formatCode="#,#00"/>
    <numFmt numFmtId="172" formatCode="#,"/>
    <numFmt numFmtId="173" formatCode="0.0%"/>
    <numFmt numFmtId="174" formatCode="#,##0.0"/>
    <numFmt numFmtId="175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9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8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70" fontId="26" fillId="0" borderId="0">
      <protection locked="0"/>
    </xf>
    <xf numFmtId="171" fontId="26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3" fontId="56" fillId="3" borderId="11" xfId="6" applyNumberFormat="1" applyFont="1" applyFill="1" applyBorder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7" fontId="37" fillId="2" borderId="11" xfId="3" applyNumberFormat="1" applyFont="1" applyFill="1" applyBorder="1" applyAlignment="1">
      <alignment horizontal="center" vertical="center" wrapText="1"/>
    </xf>
    <xf numFmtId="167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9" fontId="37" fillId="3" borderId="11" xfId="6" applyNumberFormat="1" applyFont="1" applyFill="1" applyBorder="1" applyAlignment="1">
      <alignment horizontal="right" vertical="center" wrapText="1"/>
    </xf>
    <xf numFmtId="169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2" xfId="0" applyNumberFormat="1" applyFont="1" applyFill="1" applyBorder="1" applyAlignment="1">
      <alignment horizontal="left"/>
    </xf>
    <xf numFmtId="173" fontId="56" fillId="3" borderId="14" xfId="6" applyNumberFormat="1" applyFont="1" applyFill="1" applyBorder="1" applyAlignment="1">
      <alignment horizontal="center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3" fontId="56" fillId="3" borderId="12" xfId="6" applyNumberFormat="1" applyFont="1" applyFill="1" applyBorder="1" applyAlignment="1">
      <alignment horizontal="center" vertical="center"/>
    </xf>
    <xf numFmtId="173" fontId="56" fillId="3" borderId="16" xfId="6" applyNumberFormat="1" applyFont="1" applyFill="1" applyBorder="1" applyAlignment="1">
      <alignment horizontal="center" vertic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9" fontId="35" fillId="37" borderId="11" xfId="6" applyNumberFormat="1" applyFont="1" applyFill="1" applyBorder="1" applyAlignment="1">
      <alignment horizontal="right" vertical="center" wrapText="1"/>
    </xf>
    <xf numFmtId="169" fontId="33" fillId="37" borderId="11" xfId="6" applyNumberFormat="1" applyFont="1" applyFill="1" applyBorder="1" applyAlignment="1">
      <alignment horizontal="right" vertical="center" wrapText="1"/>
    </xf>
    <xf numFmtId="169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5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4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74" fontId="56" fillId="3" borderId="12" xfId="6" applyNumberFormat="1" applyFont="1" applyFill="1" applyBorder="1" applyAlignment="1">
      <alignment horizontal="center" vertical="center"/>
    </xf>
    <xf numFmtId="174" fontId="57" fillId="3" borderId="12" xfId="6" applyNumberFormat="1" applyFont="1" applyFill="1" applyBorder="1" applyAlignment="1">
      <alignment horizontal="center" vertical="center"/>
    </xf>
    <xf numFmtId="174" fontId="46" fillId="37" borderId="12" xfId="6" applyNumberFormat="1" applyFont="1" applyFill="1" applyBorder="1" applyAlignment="1">
      <alignment horizontal="center"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6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3" fontId="57" fillId="3" borderId="11" xfId="3" applyNumberFormat="1" applyFont="1" applyFill="1" applyBorder="1" applyAlignment="1">
      <alignment horizontal="center" vertical="center" wrapText="1"/>
    </xf>
    <xf numFmtId="3" fontId="56" fillId="3" borderId="11" xfId="6" applyNumberFormat="1" applyFont="1" applyFill="1" applyBorder="1" applyAlignment="1">
      <alignment horizontal="center" vertical="center"/>
    </xf>
    <xf numFmtId="3" fontId="57" fillId="3" borderId="14" xfId="3" applyNumberFormat="1" applyFont="1" applyFill="1" applyBorder="1" applyAlignment="1">
      <alignment horizontal="center" vertical="center" wrapText="1"/>
    </xf>
    <xf numFmtId="3" fontId="57" fillId="3" borderId="13" xfId="3" applyNumberFormat="1" applyFont="1" applyFill="1" applyBorder="1" applyAlignment="1">
      <alignment horizontal="center" vertical="center" wrapText="1"/>
    </xf>
    <xf numFmtId="3" fontId="46" fillId="38" borderId="15" xfId="0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center" vertical="center"/>
    </xf>
    <xf numFmtId="174" fontId="32" fillId="0" borderId="0" xfId="0" applyNumberFormat="1" applyFont="1"/>
    <xf numFmtId="4" fontId="32" fillId="0" borderId="0" xfId="0" applyNumberFormat="1" applyFont="1"/>
    <xf numFmtId="175" fontId="32" fillId="0" borderId="0" xfId="0" applyNumberFormat="1" applyFont="1"/>
    <xf numFmtId="169" fontId="56" fillId="3" borderId="14" xfId="97" applyNumberFormat="1" applyFont="1" applyFill="1" applyBorder="1" applyAlignment="1">
      <alignment horizontal="center" vertical="center"/>
    </xf>
    <xf numFmtId="3" fontId="30" fillId="0" borderId="0" xfId="66" applyNumberFormat="1" applyFont="1" applyAlignment="1" applyProtection="1">
      <alignment horizontal="left" vertical="center" wrapText="1"/>
    </xf>
    <xf numFmtId="3" fontId="47" fillId="37" borderId="14" xfId="3" applyNumberFormat="1" applyFont="1" applyFill="1" applyBorder="1" applyAlignment="1">
      <alignment horizontal="center" vertical="center" wrapText="1"/>
    </xf>
    <xf numFmtId="3" fontId="46" fillId="39" borderId="0" xfId="0" applyNumberFormat="1" applyFont="1" applyFill="1" applyBorder="1" applyAlignment="1">
      <alignment horizontal="center" vertical="center"/>
    </xf>
    <xf numFmtId="9" fontId="46" fillId="39" borderId="0" xfId="0" applyNumberFormat="1" applyFont="1" applyFill="1" applyBorder="1" applyAlignment="1">
      <alignment horizontal="center" vertical="center"/>
    </xf>
    <xf numFmtId="9" fontId="46" fillId="40" borderId="0" xfId="6" applyNumberFormat="1" applyFont="1" applyFill="1" applyBorder="1" applyAlignment="1">
      <alignment horizontal="center" vertical="center"/>
    </xf>
    <xf numFmtId="174" fontId="46" fillId="40" borderId="0" xfId="6" applyNumberFormat="1" applyFont="1" applyFill="1" applyBorder="1" applyAlignment="1">
      <alignment horizontal="center" vertical="center"/>
    </xf>
    <xf numFmtId="4" fontId="32" fillId="39" borderId="0" xfId="0" applyNumberFormat="1" applyFont="1" applyFill="1"/>
    <xf numFmtId="3" fontId="32" fillId="39" borderId="0" xfId="0" applyNumberFormat="1" applyFont="1" applyFill="1" applyAlignment="1">
      <alignment vertical="center"/>
    </xf>
    <xf numFmtId="3" fontId="59" fillId="39" borderId="0" xfId="0" applyNumberFormat="1" applyFont="1" applyFill="1" applyBorder="1" applyAlignment="1">
      <alignment horizontal="left" vertical="center"/>
    </xf>
    <xf numFmtId="3" fontId="48" fillId="2" borderId="17" xfId="0" applyNumberFormat="1" applyFont="1" applyFill="1" applyBorder="1" applyAlignment="1">
      <alignment horizontal="center" vertical="center"/>
    </xf>
    <xf numFmtId="3" fontId="48" fillId="2" borderId="15" xfId="0" applyNumberFormat="1" applyFont="1" applyFill="1" applyBorder="1" applyAlignment="1">
      <alignment horizontal="center" vertical="center"/>
    </xf>
    <xf numFmtId="173" fontId="48" fillId="2" borderId="15" xfId="0" applyNumberFormat="1" applyFont="1" applyFill="1" applyBorder="1" applyAlignment="1">
      <alignment horizontal="center" vertical="center"/>
    </xf>
    <xf numFmtId="3" fontId="48" fillId="2" borderId="11" xfId="0" applyNumberFormat="1" applyFont="1" applyFill="1" applyBorder="1" applyAlignment="1">
      <alignment horizontal="center" vertical="center"/>
    </xf>
    <xf numFmtId="3" fontId="48" fillId="2" borderId="13" xfId="0" applyNumberFormat="1" applyFont="1" applyFill="1" applyBorder="1" applyAlignment="1">
      <alignment horizontal="center" vertical="center"/>
    </xf>
    <xf numFmtId="173" fontId="48" fillId="2" borderId="11" xfId="0" applyNumberFormat="1" applyFont="1" applyFill="1" applyBorder="1" applyAlignment="1">
      <alignment horizontal="center" vertical="center"/>
    </xf>
    <xf numFmtId="3" fontId="47" fillId="37" borderId="11" xfId="3" applyNumberFormat="1" applyFont="1" applyFill="1" applyBorder="1" applyAlignment="1">
      <alignment horizontal="center" vertical="center" wrapText="1"/>
    </xf>
    <xf numFmtId="3" fontId="47" fillId="37" borderId="12" xfId="3" applyNumberFormat="1" applyFont="1" applyFill="1" applyBorder="1" applyAlignment="1">
      <alignment horizontal="center" vertical="center" wrapText="1"/>
    </xf>
    <xf numFmtId="0" fontId="29" fillId="35" borderId="0" xfId="0" applyFont="1" applyFill="1" applyAlignment="1">
      <alignment vertical="center"/>
    </xf>
    <xf numFmtId="0" fontId="33" fillId="38" borderId="11" xfId="3" applyFont="1" applyFill="1" applyBorder="1" applyAlignment="1">
      <alignment horizontal="center" vertical="center" wrapText="1"/>
    </xf>
    <xf numFmtId="166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6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29" fillId="35" borderId="0" xfId="0" applyNumberFormat="1" applyFont="1" applyFill="1" applyAlignment="1">
      <alignment horizontal="left" vertical="center" wrapText="1"/>
    </xf>
    <xf numFmtId="3" fontId="44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" xfId="98" builtinId="5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43705</xdr:rowOff>
    </xdr:from>
    <xdr:to>
      <xdr:col>5</xdr:col>
      <xdr:colOff>53340</xdr:colOff>
      <xdr:row>60</xdr:row>
      <xdr:rowOff>52842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8225"/>
          <a:ext cx="6454140" cy="2988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abSelected="1" workbookViewId="0">
      <selection activeCell="A26" sqref="A26"/>
    </sheetView>
  </sheetViews>
  <sheetFormatPr defaultRowHeight="14.4" x14ac:dyDescent="0.3"/>
  <cols>
    <col min="1" max="1" width="100" style="17" customWidth="1"/>
  </cols>
  <sheetData>
    <row r="7" spans="1:1" ht="15.75" customHeight="1" x14ac:dyDescent="0.3">
      <c r="A7" s="21" t="s">
        <v>6</v>
      </c>
    </row>
    <row r="8" spans="1:1" ht="15.75" customHeight="1" x14ac:dyDescent="0.3">
      <c r="A8" s="22"/>
    </row>
    <row r="9" spans="1:1" ht="15.75" customHeight="1" x14ac:dyDescent="0.3">
      <c r="A9" s="21" t="s">
        <v>7</v>
      </c>
    </row>
    <row r="10" spans="1:1" ht="15.75" customHeight="1" x14ac:dyDescent="0.3"/>
    <row r="11" spans="1:1" ht="15.75" customHeight="1" x14ac:dyDescent="0.3"/>
    <row r="12" spans="1:1" x14ac:dyDescent="0.3">
      <c r="A12" s="18" t="s">
        <v>40</v>
      </c>
    </row>
    <row r="13" spans="1:1" x14ac:dyDescent="0.3">
      <c r="A13" s="18" t="s">
        <v>60</v>
      </c>
    </row>
    <row r="14" spans="1:1" x14ac:dyDescent="0.3">
      <c r="A14" s="19"/>
    </row>
    <row r="15" spans="1:1" x14ac:dyDescent="0.3">
      <c r="A15" s="19"/>
    </row>
    <row r="16" spans="1:1" x14ac:dyDescent="0.3">
      <c r="A16" s="20" t="s">
        <v>41</v>
      </c>
    </row>
    <row r="17" spans="1:1" x14ac:dyDescent="0.3">
      <c r="A17" s="20" t="s">
        <v>59</v>
      </c>
    </row>
    <row r="22" spans="1:1" x14ac:dyDescent="0.3">
      <c r="A22" s="46" t="s">
        <v>74</v>
      </c>
    </row>
    <row r="23" spans="1:1" x14ac:dyDescent="0.3">
      <c r="A23" s="47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B19" sqref="B19"/>
    </sheetView>
  </sheetViews>
  <sheetFormatPr defaultColWidth="9.109375" defaultRowHeight="13.2" x14ac:dyDescent="0.25"/>
  <cols>
    <col min="1" max="1" width="79.88671875" style="3" customWidth="1"/>
    <col min="2" max="16384" width="9.109375" style="3"/>
  </cols>
  <sheetData>
    <row r="2" spans="1:1" x14ac:dyDescent="0.25">
      <c r="A2" s="36" t="s">
        <v>51</v>
      </c>
    </row>
    <row r="5" spans="1:1" s="4" customFormat="1" x14ac:dyDescent="0.25">
      <c r="A5" s="1" t="s">
        <v>61</v>
      </c>
    </row>
    <row r="6" spans="1:1" s="5" customFormat="1" x14ac:dyDescent="0.25">
      <c r="A6" s="72" t="s">
        <v>62</v>
      </c>
    </row>
    <row r="7" spans="1:1" s="4" customFormat="1" x14ac:dyDescent="0.25">
      <c r="A7" s="1" t="s">
        <v>9</v>
      </c>
    </row>
    <row r="8" spans="1:1" s="5" customFormat="1" x14ac:dyDescent="0.25">
      <c r="A8" s="6" t="s">
        <v>8</v>
      </c>
    </row>
    <row r="9" spans="1:1" s="4" customFormat="1" x14ac:dyDescent="0.25">
      <c r="A9" s="84" t="s">
        <v>63</v>
      </c>
    </row>
    <row r="10" spans="1:1" s="5" customFormat="1" x14ac:dyDescent="0.25">
      <c r="A10" s="73" t="s">
        <v>64</v>
      </c>
    </row>
    <row r="59" spans="1:1" x14ac:dyDescent="0.25">
      <c r="A59" s="7"/>
    </row>
  </sheetData>
  <hyperlinks>
    <hyperlink ref="A6" location="'Tabela 1'!A1" display="Table 1: Insurance data for the period 1 January - 31 January 2021"/>
    <hyperlink ref="A5" location="'Tabela 1'!A1" display="Tablela 1: Podaci o osiguranju za period od 1. januara do 31. januara 2021. godine"/>
    <hyperlink ref="A8" location="'Tabela 1'!A1" display="Chart 1: Share of classes of insurance in total GWP"/>
    <hyperlink ref="A9" location="'Tabela 2'!A1" display="Tablela 2: Bruto fakturisana premija za period od 1. januara do 31. januara 2021. godine"/>
    <hyperlink ref="A10" location="'Tabela 2'!A1" display="Table 2: Gross Written Premium for the period 1 January - 31 January 2021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topLeftCell="A19" zoomScaleNormal="100" workbookViewId="0">
      <selection activeCell="J29" sqref="J29"/>
    </sheetView>
  </sheetViews>
  <sheetFormatPr defaultColWidth="9.109375" defaultRowHeight="10.199999999999999" x14ac:dyDescent="0.3"/>
  <cols>
    <col min="1" max="1" width="5" style="59" customWidth="1"/>
    <col min="2" max="2" width="37.44140625" style="59" customWidth="1"/>
    <col min="3" max="3" width="13.44140625" style="59" bestFit="1" customWidth="1"/>
    <col min="4" max="4" width="22.109375" style="59" customWidth="1"/>
    <col min="5" max="5" width="15.33203125" style="59" customWidth="1"/>
    <col min="6" max="6" width="7" style="59" bestFit="1" customWidth="1"/>
    <col min="7" max="7" width="10.33203125" style="59" customWidth="1"/>
    <col min="8" max="8" width="10" style="59" bestFit="1" customWidth="1"/>
    <col min="9" max="16384" width="9.109375" style="59"/>
  </cols>
  <sheetData>
    <row r="2" spans="1:11" s="54" customFormat="1" ht="13.8" x14ac:dyDescent="0.3">
      <c r="A2" s="101" t="s">
        <v>66</v>
      </c>
      <c r="B2" s="101"/>
      <c r="C2" s="101"/>
      <c r="D2" s="101"/>
      <c r="E2" s="53"/>
      <c r="F2" s="53"/>
      <c r="G2" s="53"/>
    </row>
    <row r="3" spans="1:11" s="56" customFormat="1" ht="14.4" x14ac:dyDescent="0.3">
      <c r="A3" s="106" t="s">
        <v>62</v>
      </c>
      <c r="B3" s="106"/>
      <c r="C3" s="106"/>
      <c r="D3" s="106"/>
      <c r="E3" s="55"/>
      <c r="F3" s="55"/>
      <c r="G3" s="55"/>
    </row>
    <row r="5" spans="1:11" s="57" customFormat="1" ht="16.5" customHeight="1" x14ac:dyDescent="0.3">
      <c r="A5" s="109" t="s">
        <v>10</v>
      </c>
      <c r="B5" s="109" t="s">
        <v>46</v>
      </c>
      <c r="C5" s="105" t="s">
        <v>48</v>
      </c>
      <c r="D5" s="105"/>
      <c r="E5" s="104" t="s">
        <v>38</v>
      </c>
      <c r="F5" s="104"/>
      <c r="G5" s="104"/>
    </row>
    <row r="6" spans="1:11" s="10" customFormat="1" ht="23.25" customHeight="1" x14ac:dyDescent="0.3">
      <c r="A6" s="109"/>
      <c r="B6" s="109"/>
      <c r="C6" s="103" t="s">
        <v>58</v>
      </c>
      <c r="D6" s="103" t="s">
        <v>47</v>
      </c>
      <c r="E6" s="103" t="s">
        <v>42</v>
      </c>
      <c r="F6" s="102" t="s">
        <v>45</v>
      </c>
      <c r="G6" s="102"/>
    </row>
    <row r="7" spans="1:11" ht="27" customHeight="1" x14ac:dyDescent="0.3">
      <c r="A7" s="109"/>
      <c r="B7" s="109"/>
      <c r="C7" s="103"/>
      <c r="D7" s="103"/>
      <c r="E7" s="103"/>
      <c r="F7" s="70" t="s">
        <v>44</v>
      </c>
      <c r="G7" s="70" t="s">
        <v>43</v>
      </c>
      <c r="H7" s="51"/>
      <c r="I7" s="58"/>
      <c r="J7" s="58"/>
      <c r="K7" s="58"/>
    </row>
    <row r="8" spans="1:11" s="11" customFormat="1" ht="20.399999999999999" x14ac:dyDescent="0.3">
      <c r="A8" s="29">
        <v>1</v>
      </c>
      <c r="B8" s="24" t="s">
        <v>11</v>
      </c>
      <c r="C8" s="34">
        <v>2836</v>
      </c>
      <c r="D8" s="34">
        <v>1078795.5100000005</v>
      </c>
      <c r="E8" s="50">
        <v>1400</v>
      </c>
      <c r="F8" s="34">
        <v>758</v>
      </c>
      <c r="G8" s="34">
        <v>580933.94999999984</v>
      </c>
      <c r="H8" s="71"/>
      <c r="I8" s="61"/>
      <c r="J8" s="52"/>
      <c r="K8" s="52"/>
    </row>
    <row r="9" spans="1:11" s="11" customFormat="1" ht="20.399999999999999" x14ac:dyDescent="0.3">
      <c r="A9" s="29">
        <v>2</v>
      </c>
      <c r="B9" s="24" t="s">
        <v>12</v>
      </c>
      <c r="C9" s="34">
        <v>1436</v>
      </c>
      <c r="D9" s="34">
        <v>238834.7999999999</v>
      </c>
      <c r="E9" s="50">
        <v>2145</v>
      </c>
      <c r="F9" s="34">
        <v>1043</v>
      </c>
      <c r="G9" s="34">
        <v>72375.200000000012</v>
      </c>
      <c r="H9" s="71"/>
      <c r="I9" s="52"/>
      <c r="J9" s="52"/>
      <c r="K9" s="52"/>
    </row>
    <row r="10" spans="1:11" s="11" customFormat="1" ht="20.399999999999999" x14ac:dyDescent="0.3">
      <c r="A10" s="29">
        <v>3</v>
      </c>
      <c r="B10" s="24" t="s">
        <v>13</v>
      </c>
      <c r="C10" s="34">
        <v>1059</v>
      </c>
      <c r="D10" s="34">
        <v>384354.78504587163</v>
      </c>
      <c r="E10" s="50">
        <v>478</v>
      </c>
      <c r="F10" s="34">
        <v>192</v>
      </c>
      <c r="G10" s="34">
        <v>227569.89999999997</v>
      </c>
      <c r="H10" s="71"/>
      <c r="I10" s="52"/>
      <c r="J10" s="52"/>
      <c r="K10" s="52"/>
    </row>
    <row r="11" spans="1:11" s="11" customFormat="1" ht="20.399999999999999" x14ac:dyDescent="0.3">
      <c r="A11" s="29">
        <v>4</v>
      </c>
      <c r="B11" s="24" t="s">
        <v>14</v>
      </c>
      <c r="C11" s="34">
        <v>1</v>
      </c>
      <c r="D11" s="34">
        <v>54251.1</v>
      </c>
      <c r="E11" s="50">
        <v>0</v>
      </c>
      <c r="F11" s="34">
        <v>0</v>
      </c>
      <c r="G11" s="34">
        <v>0</v>
      </c>
      <c r="H11" s="71"/>
      <c r="I11" s="52"/>
      <c r="J11" s="52"/>
      <c r="K11" s="52"/>
    </row>
    <row r="12" spans="1:11" s="11" customFormat="1" ht="20.399999999999999" x14ac:dyDescent="0.3">
      <c r="A12" s="29">
        <v>5</v>
      </c>
      <c r="B12" s="24" t="s">
        <v>15</v>
      </c>
      <c r="C12" s="34">
        <v>2</v>
      </c>
      <c r="D12" s="34">
        <v>241702.62</v>
      </c>
      <c r="E12" s="50">
        <v>1</v>
      </c>
      <c r="F12" s="35">
        <v>0</v>
      </c>
      <c r="G12" s="35">
        <v>0</v>
      </c>
      <c r="H12" s="71"/>
      <c r="I12" s="52"/>
      <c r="J12" s="52"/>
      <c r="K12" s="52"/>
    </row>
    <row r="13" spans="1:11" s="11" customFormat="1" ht="20.399999999999999" x14ac:dyDescent="0.3">
      <c r="A13" s="29">
        <v>6</v>
      </c>
      <c r="B13" s="24" t="s">
        <v>16</v>
      </c>
      <c r="C13" s="34">
        <v>4</v>
      </c>
      <c r="D13" s="34">
        <v>179212.623853211</v>
      </c>
      <c r="E13" s="50">
        <v>1</v>
      </c>
      <c r="F13" s="34">
        <v>0</v>
      </c>
      <c r="G13" s="34">
        <v>0</v>
      </c>
      <c r="H13" s="71"/>
      <c r="I13" s="52"/>
      <c r="J13" s="52"/>
      <c r="K13" s="52"/>
    </row>
    <row r="14" spans="1:11" s="11" customFormat="1" ht="20.399999999999999" x14ac:dyDescent="0.3">
      <c r="A14" s="29">
        <v>7</v>
      </c>
      <c r="B14" s="24" t="s">
        <v>17</v>
      </c>
      <c r="C14" s="34">
        <v>51</v>
      </c>
      <c r="D14" s="34">
        <v>155093.18256880733</v>
      </c>
      <c r="E14" s="50">
        <v>15</v>
      </c>
      <c r="F14" s="34">
        <v>14</v>
      </c>
      <c r="G14" s="34">
        <v>1799.96</v>
      </c>
      <c r="H14" s="71"/>
      <c r="I14" s="52"/>
      <c r="J14" s="52"/>
      <c r="K14" s="52"/>
    </row>
    <row r="15" spans="1:11" s="11" customFormat="1" ht="38.25" customHeight="1" x14ac:dyDescent="0.3">
      <c r="A15" s="29">
        <v>8</v>
      </c>
      <c r="B15" s="24" t="s">
        <v>18</v>
      </c>
      <c r="C15" s="34">
        <v>982</v>
      </c>
      <c r="D15" s="34">
        <v>503281.95504587144</v>
      </c>
      <c r="E15" s="50">
        <v>124</v>
      </c>
      <c r="F15" s="34">
        <v>25</v>
      </c>
      <c r="G15" s="34">
        <v>44146.09</v>
      </c>
      <c r="H15" s="71"/>
      <c r="I15" s="52"/>
      <c r="J15" s="52"/>
      <c r="K15" s="52"/>
    </row>
    <row r="16" spans="1:11" s="11" customFormat="1" ht="20.399999999999999" x14ac:dyDescent="0.3">
      <c r="A16" s="29">
        <v>9</v>
      </c>
      <c r="B16" s="24" t="s">
        <v>19</v>
      </c>
      <c r="C16" s="34">
        <v>1234</v>
      </c>
      <c r="D16" s="34">
        <v>1019882.0399082573</v>
      </c>
      <c r="E16" s="50">
        <v>497</v>
      </c>
      <c r="F16" s="34">
        <v>127</v>
      </c>
      <c r="G16" s="34">
        <v>151575.75</v>
      </c>
      <c r="H16" s="71"/>
      <c r="I16" s="52"/>
      <c r="J16" s="52"/>
      <c r="K16" s="52"/>
    </row>
    <row r="17" spans="1:11" s="11" customFormat="1" ht="30.6" x14ac:dyDescent="0.3">
      <c r="A17" s="29">
        <v>10</v>
      </c>
      <c r="B17" s="24" t="s">
        <v>20</v>
      </c>
      <c r="C17" s="34">
        <v>18493</v>
      </c>
      <c r="D17" s="34">
        <v>2456683.798256862</v>
      </c>
      <c r="E17" s="50">
        <v>2391</v>
      </c>
      <c r="F17" s="34">
        <v>957</v>
      </c>
      <c r="G17" s="34">
        <v>930097.17999999993</v>
      </c>
      <c r="H17" s="71"/>
      <c r="I17" s="52"/>
      <c r="J17" s="52"/>
      <c r="K17" s="52"/>
    </row>
    <row r="18" spans="1:11" s="11" customFormat="1" ht="30.6" x14ac:dyDescent="0.3">
      <c r="A18" s="29">
        <v>11</v>
      </c>
      <c r="B18" s="24" t="s">
        <v>57</v>
      </c>
      <c r="C18" s="34">
        <v>3</v>
      </c>
      <c r="D18" s="34">
        <v>104655.55229357799</v>
      </c>
      <c r="E18" s="50">
        <v>0</v>
      </c>
      <c r="F18" s="34">
        <v>0</v>
      </c>
      <c r="G18" s="34">
        <v>0</v>
      </c>
      <c r="H18" s="71"/>
      <c r="I18" s="52"/>
      <c r="J18" s="52"/>
      <c r="K18" s="52"/>
    </row>
    <row r="19" spans="1:11" s="11" customFormat="1" ht="30.6" x14ac:dyDescent="0.3">
      <c r="A19" s="29">
        <v>12</v>
      </c>
      <c r="B19" s="24" t="s">
        <v>21</v>
      </c>
      <c r="C19" s="34">
        <v>32</v>
      </c>
      <c r="D19" s="34">
        <v>2362.4493577981652</v>
      </c>
      <c r="E19" s="50">
        <v>4</v>
      </c>
      <c r="F19" s="34">
        <v>1</v>
      </c>
      <c r="G19" s="34">
        <v>618.76</v>
      </c>
      <c r="H19" s="71"/>
      <c r="I19" s="52"/>
      <c r="J19" s="52"/>
      <c r="K19" s="52"/>
    </row>
    <row r="20" spans="1:11" s="11" customFormat="1" ht="20.399999999999999" x14ac:dyDescent="0.3">
      <c r="A20" s="29">
        <v>13</v>
      </c>
      <c r="B20" s="24" t="s">
        <v>22</v>
      </c>
      <c r="C20" s="34">
        <v>296</v>
      </c>
      <c r="D20" s="34">
        <v>655822.57449541276</v>
      </c>
      <c r="E20" s="50">
        <v>1386</v>
      </c>
      <c r="F20" s="34">
        <v>28</v>
      </c>
      <c r="G20" s="34">
        <v>12677.78</v>
      </c>
      <c r="H20" s="71"/>
      <c r="I20" s="52"/>
      <c r="J20" s="52"/>
      <c r="K20" s="52"/>
    </row>
    <row r="21" spans="1:11" s="11" customFormat="1" ht="20.399999999999999" x14ac:dyDescent="0.3">
      <c r="A21" s="29">
        <v>14</v>
      </c>
      <c r="B21" s="24" t="s">
        <v>23</v>
      </c>
      <c r="C21" s="34">
        <v>34</v>
      </c>
      <c r="D21" s="34">
        <v>27068.919633027519</v>
      </c>
      <c r="E21" s="50">
        <v>19</v>
      </c>
      <c r="F21" s="34">
        <v>14</v>
      </c>
      <c r="G21" s="34">
        <v>34285.360000000001</v>
      </c>
      <c r="H21" s="71"/>
      <c r="I21" s="52"/>
      <c r="J21" s="52"/>
      <c r="K21" s="52"/>
    </row>
    <row r="22" spans="1:11" s="11" customFormat="1" ht="20.399999999999999" x14ac:dyDescent="0.3">
      <c r="A22" s="29">
        <v>15</v>
      </c>
      <c r="B22" s="24" t="s">
        <v>55</v>
      </c>
      <c r="C22" s="34">
        <v>3</v>
      </c>
      <c r="D22" s="34">
        <v>1005.4862385321101</v>
      </c>
      <c r="E22" s="50">
        <v>6</v>
      </c>
      <c r="F22" s="34">
        <v>4</v>
      </c>
      <c r="G22" s="34">
        <v>756.38000000000011</v>
      </c>
      <c r="H22" s="71"/>
      <c r="I22" s="52"/>
      <c r="J22" s="52"/>
      <c r="K22" s="52"/>
    </row>
    <row r="23" spans="1:11" s="11" customFormat="1" ht="20.399999999999999" x14ac:dyDescent="0.3">
      <c r="A23" s="29">
        <v>16</v>
      </c>
      <c r="B23" s="24" t="s">
        <v>24</v>
      </c>
      <c r="C23" s="34">
        <v>16</v>
      </c>
      <c r="D23" s="34">
        <v>20977.599541284402</v>
      </c>
      <c r="E23" s="50">
        <v>22</v>
      </c>
      <c r="F23" s="34">
        <v>20</v>
      </c>
      <c r="G23" s="34">
        <v>2092.91</v>
      </c>
      <c r="H23" s="71"/>
      <c r="I23" s="52"/>
      <c r="J23" s="52"/>
      <c r="K23" s="52"/>
    </row>
    <row r="24" spans="1:11" s="11" customFormat="1" ht="20.399999999999999" x14ac:dyDescent="0.3">
      <c r="A24" s="29">
        <v>17</v>
      </c>
      <c r="B24" s="24" t="s">
        <v>25</v>
      </c>
      <c r="C24" s="34">
        <v>94</v>
      </c>
      <c r="D24" s="34">
        <v>589.41330275229325</v>
      </c>
      <c r="E24" s="50">
        <v>0</v>
      </c>
      <c r="F24" s="34">
        <v>0</v>
      </c>
      <c r="G24" s="34">
        <v>0</v>
      </c>
      <c r="H24" s="71"/>
      <c r="I24" s="52"/>
      <c r="J24" s="52"/>
      <c r="K24" s="52"/>
    </row>
    <row r="25" spans="1:11" s="11" customFormat="1" ht="20.399999999999999" x14ac:dyDescent="0.3">
      <c r="A25" s="29">
        <v>18</v>
      </c>
      <c r="B25" s="24" t="s">
        <v>26</v>
      </c>
      <c r="C25" s="34">
        <v>2930</v>
      </c>
      <c r="D25" s="34">
        <v>44321.573669724625</v>
      </c>
      <c r="E25" s="50">
        <v>459</v>
      </c>
      <c r="F25" s="34">
        <v>215</v>
      </c>
      <c r="G25" s="34">
        <v>19489.559999999998</v>
      </c>
      <c r="H25" s="71"/>
      <c r="I25" s="52"/>
      <c r="J25" s="52"/>
      <c r="K25" s="52"/>
    </row>
    <row r="26" spans="1:11" s="11" customFormat="1" ht="20.399999999999999" x14ac:dyDescent="0.3">
      <c r="A26" s="29">
        <v>19</v>
      </c>
      <c r="B26" s="24" t="s">
        <v>27</v>
      </c>
      <c r="C26" s="34">
        <v>2263</v>
      </c>
      <c r="D26" s="34">
        <v>13806.040000000074</v>
      </c>
      <c r="E26" s="50">
        <v>1</v>
      </c>
      <c r="F26" s="34">
        <v>1</v>
      </c>
      <c r="G26" s="34">
        <v>80</v>
      </c>
      <c r="H26" s="71"/>
      <c r="I26" s="52"/>
      <c r="J26" s="52"/>
      <c r="K26" s="52"/>
    </row>
    <row r="27" spans="1:11" s="11" customFormat="1" ht="20.399999999999999" x14ac:dyDescent="0.3">
      <c r="A27" s="29">
        <v>20</v>
      </c>
      <c r="B27" s="24" t="s">
        <v>56</v>
      </c>
      <c r="C27" s="34">
        <v>47852</v>
      </c>
      <c r="D27" s="34">
        <v>998707.21999999974</v>
      </c>
      <c r="E27" s="50">
        <v>264</v>
      </c>
      <c r="F27" s="34">
        <v>118</v>
      </c>
      <c r="G27" s="34">
        <v>336550.82000000007</v>
      </c>
      <c r="H27" s="71"/>
      <c r="I27" s="52"/>
      <c r="J27" s="52"/>
      <c r="K27" s="52"/>
    </row>
    <row r="28" spans="1:11" s="11" customFormat="1" ht="20.399999999999999" x14ac:dyDescent="0.3">
      <c r="A28" s="29">
        <v>21</v>
      </c>
      <c r="B28" s="24" t="s">
        <v>28</v>
      </c>
      <c r="C28" s="34">
        <v>34</v>
      </c>
      <c r="D28" s="34">
        <v>2499.9</v>
      </c>
      <c r="E28" s="50">
        <v>13</v>
      </c>
      <c r="F28" s="34">
        <v>8</v>
      </c>
      <c r="G28" s="34">
        <v>2486.3199999999997</v>
      </c>
      <c r="H28" s="71"/>
      <c r="I28" s="52"/>
      <c r="J28" s="52"/>
      <c r="K28" s="52"/>
    </row>
    <row r="29" spans="1:11" s="11" customFormat="1" ht="20.399999999999999" x14ac:dyDescent="0.3">
      <c r="A29" s="29">
        <v>22</v>
      </c>
      <c r="B29" s="24" t="s">
        <v>29</v>
      </c>
      <c r="C29" s="34">
        <v>24082</v>
      </c>
      <c r="D29" s="34">
        <v>92620.28</v>
      </c>
      <c r="E29" s="50">
        <v>198</v>
      </c>
      <c r="F29" s="34">
        <v>31</v>
      </c>
      <c r="G29" s="34">
        <v>31404.440000000002</v>
      </c>
      <c r="H29" s="71"/>
      <c r="I29" s="52"/>
      <c r="J29" s="52"/>
      <c r="K29" s="52"/>
    </row>
    <row r="30" spans="1:11" s="11" customFormat="1" ht="20.399999999999999" x14ac:dyDescent="0.3">
      <c r="A30" s="29">
        <v>23</v>
      </c>
      <c r="B30" s="24" t="s">
        <v>30</v>
      </c>
      <c r="C30" s="34">
        <v>1</v>
      </c>
      <c r="D30" s="34">
        <v>500</v>
      </c>
      <c r="E30" s="50">
        <v>0</v>
      </c>
      <c r="F30" s="34">
        <v>0</v>
      </c>
      <c r="G30" s="34">
        <v>0</v>
      </c>
      <c r="H30" s="71"/>
      <c r="I30" s="52"/>
      <c r="J30" s="52"/>
      <c r="K30" s="52"/>
    </row>
    <row r="31" spans="1:11" s="11" customFormat="1" ht="20.399999999999999" x14ac:dyDescent="0.3">
      <c r="A31" s="30"/>
      <c r="B31" s="25" t="s">
        <v>31</v>
      </c>
      <c r="C31" s="48">
        <f>SUM(C8:C26)</f>
        <v>31769</v>
      </c>
      <c r="D31" s="48">
        <f t="shared" ref="D31:G31" si="0">SUM(D8:D26)</f>
        <v>7182702.0232109893</v>
      </c>
      <c r="E31" s="48">
        <f>SUM(E8:E26)</f>
        <v>8949</v>
      </c>
      <c r="F31" s="48">
        <f t="shared" si="0"/>
        <v>3399</v>
      </c>
      <c r="G31" s="48">
        <f t="shared" si="0"/>
        <v>2078498.7799999996</v>
      </c>
      <c r="H31" s="71"/>
      <c r="I31" s="52"/>
      <c r="J31" s="52"/>
      <c r="K31" s="52"/>
    </row>
    <row r="32" spans="1:11" s="11" customFormat="1" ht="20.399999999999999" x14ac:dyDescent="0.3">
      <c r="A32" s="30"/>
      <c r="B32" s="25" t="s">
        <v>32</v>
      </c>
      <c r="C32" s="48">
        <f>SUM(C27:C30)</f>
        <v>71969</v>
      </c>
      <c r="D32" s="48">
        <f>SUM(D27:D30)</f>
        <v>1094327.3999999997</v>
      </c>
      <c r="E32" s="48">
        <f t="shared" ref="E32:F32" si="1">SUM(E27:E30)</f>
        <v>475</v>
      </c>
      <c r="F32" s="48">
        <f t="shared" si="1"/>
        <v>157</v>
      </c>
      <c r="G32" s="48">
        <f>SUM(G27:G30)</f>
        <v>370441.58000000007</v>
      </c>
      <c r="H32" s="71"/>
      <c r="I32" s="52"/>
      <c r="J32" s="52"/>
      <c r="K32" s="52"/>
    </row>
    <row r="33" spans="1:11" s="11" customFormat="1" ht="20.25" customHeight="1" x14ac:dyDescent="0.3">
      <c r="A33" s="30"/>
      <c r="B33" s="31" t="s">
        <v>33</v>
      </c>
      <c r="C33" s="49">
        <f>C31+C32</f>
        <v>103738</v>
      </c>
      <c r="D33" s="49">
        <f t="shared" ref="D33:G33" si="2">D31+D32</f>
        <v>8277029.4232109888</v>
      </c>
      <c r="E33" s="49">
        <f t="shared" si="2"/>
        <v>9424</v>
      </c>
      <c r="F33" s="49">
        <f t="shared" si="2"/>
        <v>3556</v>
      </c>
      <c r="G33" s="49">
        <f t="shared" si="2"/>
        <v>2448940.3599999994</v>
      </c>
      <c r="H33" s="71"/>
      <c r="I33" s="52"/>
      <c r="J33" s="52"/>
      <c r="K33" s="52"/>
    </row>
    <row r="34" spans="1:11" ht="17.25" customHeight="1" x14ac:dyDescent="0.3">
      <c r="A34" s="59" t="s">
        <v>53</v>
      </c>
      <c r="D34" s="62"/>
      <c r="H34" s="60"/>
      <c r="I34" s="58"/>
      <c r="J34" s="58"/>
      <c r="K34" s="58"/>
    </row>
    <row r="35" spans="1:11" x14ac:dyDescent="0.3">
      <c r="H35" s="58"/>
      <c r="I35" s="58"/>
      <c r="J35" s="58"/>
      <c r="K35" s="58"/>
    </row>
    <row r="36" spans="1:11" ht="13.8" x14ac:dyDescent="0.3">
      <c r="A36" s="111" t="s">
        <v>9</v>
      </c>
      <c r="B36" s="111"/>
      <c r="C36" s="111"/>
      <c r="H36" s="58"/>
      <c r="I36" s="58"/>
      <c r="J36" s="58"/>
      <c r="K36" s="58"/>
    </row>
    <row r="37" spans="1:11" ht="14.4" x14ac:dyDescent="0.3">
      <c r="A37" s="110" t="s">
        <v>8</v>
      </c>
      <c r="B37" s="110"/>
      <c r="C37" s="110"/>
      <c r="H37" s="58"/>
      <c r="I37" s="58"/>
      <c r="J37" s="58"/>
      <c r="K37" s="58"/>
    </row>
    <row r="38" spans="1:11" x14ac:dyDescent="0.3">
      <c r="H38" s="58"/>
      <c r="I38" s="58"/>
      <c r="J38" s="58"/>
      <c r="K38" s="58"/>
    </row>
    <row r="60" spans="2:4" x14ac:dyDescent="0.3">
      <c r="B60" s="108"/>
      <c r="C60" s="108"/>
      <c r="D60" s="108"/>
    </row>
    <row r="61" spans="2:4" x14ac:dyDescent="0.3">
      <c r="B61" s="69"/>
      <c r="C61" s="69"/>
      <c r="D61" s="69"/>
    </row>
    <row r="62" spans="2:4" x14ac:dyDescent="0.3">
      <c r="B62" s="69"/>
      <c r="C62" s="69"/>
      <c r="D62" s="69"/>
    </row>
    <row r="66" spans="1:2" ht="15.75" customHeight="1" x14ac:dyDescent="0.3">
      <c r="A66" s="59" t="s">
        <v>53</v>
      </c>
    </row>
    <row r="69" spans="1:2" s="63" customFormat="1" ht="13.2" x14ac:dyDescent="0.3">
      <c r="A69" s="107" t="s">
        <v>39</v>
      </c>
      <c r="B69" s="107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showGridLines="0" zoomScaleNormal="100" zoomScaleSheetLayoutView="100" workbookViewId="0">
      <selection activeCell="H27" sqref="H27"/>
    </sheetView>
  </sheetViews>
  <sheetFormatPr defaultColWidth="9.109375" defaultRowHeight="10.199999999999999" x14ac:dyDescent="0.2"/>
  <cols>
    <col min="1" max="1" width="32.6640625" style="2" customWidth="1"/>
    <col min="2" max="3" width="9" style="2" bestFit="1" customWidth="1"/>
    <col min="4" max="4" width="9.88671875" style="2" bestFit="1" customWidth="1"/>
    <col min="5" max="5" width="10.77734375" style="2" bestFit="1" customWidth="1"/>
    <col min="6" max="7" width="8.88671875" style="2" bestFit="1" customWidth="1"/>
    <col min="8" max="8" width="9.88671875" style="2" bestFit="1" customWidth="1"/>
    <col min="9" max="9" width="10.77734375" style="2" bestFit="1" customWidth="1"/>
    <col min="10" max="11" width="8.88671875" style="2" bestFit="1" customWidth="1"/>
    <col min="12" max="12" width="9.88671875" style="2" bestFit="1" customWidth="1"/>
    <col min="13" max="13" width="10.77734375" style="2" bestFit="1" customWidth="1"/>
    <col min="14" max="14" width="5.88671875" style="2" bestFit="1" customWidth="1"/>
    <col min="15" max="16384" width="9.109375" style="2"/>
  </cols>
  <sheetData>
    <row r="2" spans="1:16" s="13" customFormat="1" ht="15" customHeight="1" x14ac:dyDescent="0.25">
      <c r="A2" s="113" t="s">
        <v>65</v>
      </c>
      <c r="B2" s="113"/>
      <c r="C2" s="113"/>
      <c r="D2" s="113"/>
      <c r="E2" s="113"/>
      <c r="F2" s="113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3">
      <c r="A3" s="114" t="s">
        <v>64</v>
      </c>
      <c r="B3" s="114"/>
      <c r="C3" s="114"/>
      <c r="D3" s="114"/>
      <c r="E3" s="114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2"/>
      <c r="N4" s="112"/>
    </row>
    <row r="5" spans="1:16" s="9" customFormat="1" ht="13.2" x14ac:dyDescent="0.25">
      <c r="A5" s="116" t="s">
        <v>37</v>
      </c>
      <c r="B5" s="115" t="s">
        <v>34</v>
      </c>
      <c r="C5" s="115"/>
      <c r="D5" s="115"/>
      <c r="E5" s="115"/>
      <c r="F5" s="115" t="s">
        <v>35</v>
      </c>
      <c r="G5" s="115"/>
      <c r="H5" s="115"/>
      <c r="I5" s="115"/>
      <c r="J5" s="115" t="s">
        <v>36</v>
      </c>
      <c r="K5" s="115"/>
      <c r="L5" s="115"/>
      <c r="M5" s="115"/>
      <c r="N5" s="115"/>
    </row>
    <row r="6" spans="1:16" s="8" customFormat="1" ht="24" x14ac:dyDescent="0.2">
      <c r="A6" s="116"/>
      <c r="B6" s="33" t="s">
        <v>70</v>
      </c>
      <c r="C6" s="33" t="s">
        <v>67</v>
      </c>
      <c r="D6" s="33" t="s">
        <v>68</v>
      </c>
      <c r="E6" s="33" t="s">
        <v>69</v>
      </c>
      <c r="F6" s="85" t="str">
        <f>B6</f>
        <v>BFP/ GWP 
I 2020</v>
      </c>
      <c r="G6" s="85" t="str">
        <f>C6</f>
        <v>BFP/ GWP
I 2021</v>
      </c>
      <c r="H6" s="85" t="str">
        <f>D6</f>
        <v>Učešće/ 
Share I 2020</v>
      </c>
      <c r="I6" s="85" t="str">
        <f>E6</f>
        <v>Učešće/
  Share I 2021</v>
      </c>
      <c r="J6" s="99" t="str">
        <f>B6</f>
        <v>BFP/ GWP 
I 2020</v>
      </c>
      <c r="K6" s="99" t="str">
        <f>C6</f>
        <v>BFP/ GWP
I 2021</v>
      </c>
      <c r="L6" s="99" t="str">
        <f>D6</f>
        <v>Učešće/ 
Share I 2020</v>
      </c>
      <c r="M6" s="99" t="str">
        <f>E6</f>
        <v>Učešće/
  Share I 2021</v>
      </c>
      <c r="N6" s="100" t="s">
        <v>72</v>
      </c>
    </row>
    <row r="7" spans="1:16" ht="14.25" customHeight="1" x14ac:dyDescent="0.2">
      <c r="A7" s="26" t="s">
        <v>0</v>
      </c>
      <c r="B7" s="74">
        <v>3654896.306972458</v>
      </c>
      <c r="C7" s="75">
        <v>3353608.5132109928</v>
      </c>
      <c r="D7" s="23">
        <f>B7/$B$16</f>
        <v>0.4507077932047211</v>
      </c>
      <c r="E7" s="41">
        <f>C7/$C$16</f>
        <v>0.46690068756489761</v>
      </c>
      <c r="F7" s="43"/>
      <c r="G7" s="44"/>
      <c r="H7" s="44"/>
      <c r="I7" s="44"/>
      <c r="J7" s="77">
        <f>B7</f>
        <v>3654896.306972458</v>
      </c>
      <c r="K7" s="74">
        <f>C7</f>
        <v>3353608.5132109928</v>
      </c>
      <c r="L7" s="23">
        <f>J7/$J$16</f>
        <v>0.39564406327880886</v>
      </c>
      <c r="M7" s="23">
        <f>K7/$K$16</f>
        <v>0.40517054389181978</v>
      </c>
      <c r="N7" s="64">
        <f>K7/J7*100</f>
        <v>91.756598041189363</v>
      </c>
      <c r="P7" s="81"/>
    </row>
    <row r="8" spans="1:16" ht="14.25" customHeight="1" x14ac:dyDescent="0.2">
      <c r="A8" s="26" t="s">
        <v>50</v>
      </c>
      <c r="B8" s="74">
        <v>1233056.0899999999</v>
      </c>
      <c r="C8" s="75">
        <v>1234808.8900000001</v>
      </c>
      <c r="D8" s="23">
        <f>B8/$B$16</f>
        <v>0.15205574728928412</v>
      </c>
      <c r="E8" s="41">
        <f>C8/$C$16</f>
        <v>0.17191425817327516</v>
      </c>
      <c r="F8" s="43"/>
      <c r="G8" s="44"/>
      <c r="H8" s="44"/>
      <c r="I8" s="44"/>
      <c r="J8" s="77">
        <f t="shared" ref="J8:J11" si="0">B8</f>
        <v>1233056.0899999999</v>
      </c>
      <c r="K8" s="74">
        <f>C8</f>
        <v>1234808.8900000001</v>
      </c>
      <c r="L8" s="23">
        <f t="shared" ref="L8:L15" si="1">J8/$J$16</f>
        <v>0.13347884063567136</v>
      </c>
      <c r="M8" s="23">
        <f>K8/$K$16</f>
        <v>0.14918503086835327</v>
      </c>
      <c r="N8" s="64">
        <f t="shared" ref="N8:N14" si="2">K8/J8*100</f>
        <v>100.14215087328269</v>
      </c>
      <c r="P8" s="81"/>
    </row>
    <row r="9" spans="1:16" ht="14.25" customHeight="1" x14ac:dyDescent="0.2">
      <c r="A9" s="26" t="s">
        <v>71</v>
      </c>
      <c r="B9" s="74">
        <v>813054.25999999989</v>
      </c>
      <c r="C9" s="74">
        <v>666881.20000000007</v>
      </c>
      <c r="D9" s="23">
        <f>B9/$B$16</f>
        <v>0.1002627326474953</v>
      </c>
      <c r="E9" s="41">
        <f>C9/$C$16</f>
        <v>9.2845449782681388E-2</v>
      </c>
      <c r="F9" s="43"/>
      <c r="G9" s="44"/>
      <c r="H9" s="44"/>
      <c r="I9" s="44"/>
      <c r="J9" s="77">
        <f t="shared" si="0"/>
        <v>813054.25999999989</v>
      </c>
      <c r="K9" s="74">
        <f t="shared" ref="K9:K10" si="3">C9</f>
        <v>666881.20000000007</v>
      </c>
      <c r="L9" s="23">
        <f t="shared" si="1"/>
        <v>8.8013465793509618E-2</v>
      </c>
      <c r="M9" s="23">
        <f t="shared" ref="M9:M16" si="4">K9/$K$16</f>
        <v>8.0570113491428202E-2</v>
      </c>
      <c r="N9" s="64">
        <f t="shared" si="2"/>
        <v>82.021733703234048</v>
      </c>
      <c r="P9" s="81"/>
    </row>
    <row r="10" spans="1:16" ht="14.25" customHeight="1" x14ac:dyDescent="0.2">
      <c r="A10" s="26" t="s">
        <v>1</v>
      </c>
      <c r="B10" s="74">
        <v>1274365.1100000001</v>
      </c>
      <c r="C10" s="75">
        <v>978061.18999999797</v>
      </c>
      <c r="D10" s="23">
        <f>B10/$B$16</f>
        <v>0.15714981718345092</v>
      </c>
      <c r="E10" s="41">
        <f>C10/$C$16</f>
        <v>0.13616897747385051</v>
      </c>
      <c r="F10" s="43"/>
      <c r="G10" s="44"/>
      <c r="H10" s="44"/>
      <c r="I10" s="44"/>
      <c r="J10" s="77">
        <f t="shared" si="0"/>
        <v>1274365.1100000001</v>
      </c>
      <c r="K10" s="74">
        <f t="shared" si="3"/>
        <v>978061.18999999797</v>
      </c>
      <c r="L10" s="23">
        <f t="shared" si="1"/>
        <v>0.13795055943428319</v>
      </c>
      <c r="M10" s="23">
        <f t="shared" si="4"/>
        <v>0.11816572588920057</v>
      </c>
      <c r="N10" s="64">
        <f t="shared" si="2"/>
        <v>76.748898908570865</v>
      </c>
      <c r="P10" s="81"/>
    </row>
    <row r="11" spans="1:16" ht="11.4" x14ac:dyDescent="0.2">
      <c r="A11" s="26" t="s">
        <v>2</v>
      </c>
      <c r="B11" s="76">
        <v>1133865.22</v>
      </c>
      <c r="C11" s="83">
        <v>949342.23</v>
      </c>
      <c r="D11" s="38">
        <f>B11/$B$16</f>
        <v>0.13982390967504857</v>
      </c>
      <c r="E11" s="42">
        <f>C11/$C$16</f>
        <v>0.13217062700529533</v>
      </c>
      <c r="F11" s="43"/>
      <c r="G11" s="44"/>
      <c r="H11" s="45"/>
      <c r="I11" s="45"/>
      <c r="J11" s="77">
        <f t="shared" si="0"/>
        <v>1133865.22</v>
      </c>
      <c r="K11" s="74">
        <f>C11</f>
        <v>949342.23</v>
      </c>
      <c r="L11" s="23">
        <f t="shared" si="1"/>
        <v>0.12274138721678952</v>
      </c>
      <c r="M11" s="23">
        <f t="shared" si="4"/>
        <v>0.11469600764469821</v>
      </c>
      <c r="N11" s="64">
        <f t="shared" si="2"/>
        <v>83.726197192996182</v>
      </c>
      <c r="P11" s="81"/>
    </row>
    <row r="12" spans="1:16" ht="14.4" customHeight="1" x14ac:dyDescent="0.2">
      <c r="A12" s="37" t="s">
        <v>5</v>
      </c>
      <c r="B12" s="40"/>
      <c r="C12" s="40"/>
      <c r="D12" s="40"/>
      <c r="E12" s="40"/>
      <c r="F12" s="93">
        <v>352174.87999999995</v>
      </c>
      <c r="G12" s="94">
        <v>383177.59999999992</v>
      </c>
      <c r="H12" s="95">
        <f>F12/$F$16</f>
        <v>0.31204513047270849</v>
      </c>
      <c r="I12" s="95">
        <f t="shared" ref="I12:I16" si="5">G12/$G$16</f>
        <v>0.35014895907751187</v>
      </c>
      <c r="J12" s="96">
        <f>F12</f>
        <v>352174.87999999995</v>
      </c>
      <c r="K12" s="74">
        <f>G12</f>
        <v>383177.59999999992</v>
      </c>
      <c r="L12" s="23">
        <f>J12/$J$16</f>
        <v>3.812307896180675E-2</v>
      </c>
      <c r="M12" s="23">
        <f t="shared" si="4"/>
        <v>4.6294096638761245E-2</v>
      </c>
      <c r="N12" s="64">
        <f t="shared" si="2"/>
        <v>108.80321731067247</v>
      </c>
      <c r="P12" s="81"/>
    </row>
    <row r="13" spans="1:16" ht="14.25" customHeight="1" x14ac:dyDescent="0.2">
      <c r="A13" s="37" t="s">
        <v>54</v>
      </c>
      <c r="B13" s="40"/>
      <c r="C13" s="40"/>
      <c r="D13" s="40"/>
      <c r="E13" s="40"/>
      <c r="F13" s="97">
        <v>321242.94987386197</v>
      </c>
      <c r="G13" s="94">
        <v>298933.94</v>
      </c>
      <c r="H13" s="98">
        <f>F13/$F$16</f>
        <v>0.28463784301375222</v>
      </c>
      <c r="I13" s="98">
        <f t="shared" si="5"/>
        <v>0.27316682374945561</v>
      </c>
      <c r="J13" s="96">
        <f t="shared" ref="J13:J15" si="6">F13</f>
        <v>321242.94987386197</v>
      </c>
      <c r="K13" s="74">
        <f t="shared" ref="K13:K15" si="7">G13</f>
        <v>298933.94</v>
      </c>
      <c r="L13" s="23">
        <f t="shared" si="1"/>
        <v>3.4774684508914917E-2</v>
      </c>
      <c r="M13" s="23">
        <f t="shared" si="4"/>
        <v>3.6116090050581404E-2</v>
      </c>
      <c r="N13" s="64">
        <f t="shared" si="2"/>
        <v>93.05540872332864</v>
      </c>
      <c r="P13" s="81"/>
    </row>
    <row r="14" spans="1:16" ht="14.25" customHeight="1" x14ac:dyDescent="0.2">
      <c r="A14" s="37" t="s">
        <v>3</v>
      </c>
      <c r="B14" s="40"/>
      <c r="C14" s="40"/>
      <c r="D14" s="40"/>
      <c r="E14" s="40"/>
      <c r="F14" s="97">
        <v>143317.74000000002</v>
      </c>
      <c r="G14" s="96">
        <v>138148.58999999997</v>
      </c>
      <c r="H14" s="98">
        <f>F14/$F$16</f>
        <v>0.12698691876420523</v>
      </c>
      <c r="I14" s="98">
        <f t="shared" si="5"/>
        <v>0.12624063877044472</v>
      </c>
      <c r="J14" s="96">
        <f t="shared" si="6"/>
        <v>143317.74000000002</v>
      </c>
      <c r="K14" s="74">
        <f t="shared" si="7"/>
        <v>138148.58999999997</v>
      </c>
      <c r="L14" s="23">
        <f t="shared" si="1"/>
        <v>1.5514205665797887E-2</v>
      </c>
      <c r="M14" s="23">
        <f t="shared" si="4"/>
        <v>1.6690600327285848E-2</v>
      </c>
      <c r="N14" s="65">
        <f t="shared" si="2"/>
        <v>96.393223895380956</v>
      </c>
      <c r="P14" s="81"/>
    </row>
    <row r="15" spans="1:16" ht="14.25" customHeight="1" x14ac:dyDescent="0.2">
      <c r="A15" s="37" t="s">
        <v>4</v>
      </c>
      <c r="B15" s="40"/>
      <c r="C15" s="40"/>
      <c r="D15" s="40"/>
      <c r="E15" s="40"/>
      <c r="F15" s="97">
        <v>311866.82000000041</v>
      </c>
      <c r="G15" s="96">
        <v>274067.27</v>
      </c>
      <c r="H15" s="98">
        <f>F15/$F$16</f>
        <v>0.2763301077493342</v>
      </c>
      <c r="I15" s="98">
        <f>G15/$G$16</f>
        <v>0.2504435784025878</v>
      </c>
      <c r="J15" s="96">
        <f t="shared" si="6"/>
        <v>311866.82000000041</v>
      </c>
      <c r="K15" s="74">
        <f t="shared" si="7"/>
        <v>274067.27</v>
      </c>
      <c r="L15" s="23">
        <f t="shared" si="1"/>
        <v>3.3759714504417775E-2</v>
      </c>
      <c r="M15" s="23">
        <f t="shared" si="4"/>
        <v>3.3111791197871367E-2</v>
      </c>
      <c r="N15" s="64">
        <f>K15/J15*100</f>
        <v>87.879585907856324</v>
      </c>
      <c r="P15" s="81"/>
    </row>
    <row r="16" spans="1:16" s="12" customFormat="1" ht="18.149999999999999" customHeight="1" x14ac:dyDescent="0.2">
      <c r="A16" s="27" t="s">
        <v>49</v>
      </c>
      <c r="B16" s="78">
        <f>SUM(B7:B15)</f>
        <v>8109236.9869724577</v>
      </c>
      <c r="C16" s="78">
        <f>SUM(C7:C15)</f>
        <v>7182702.0232109912</v>
      </c>
      <c r="D16" s="39">
        <f>B16/B16</f>
        <v>1</v>
      </c>
      <c r="E16" s="39">
        <f>C16/C16</f>
        <v>1</v>
      </c>
      <c r="F16" s="79">
        <f>SUM(F7:F15)</f>
        <v>1128602.3898738623</v>
      </c>
      <c r="G16" s="79">
        <f>SUM(G7:G15)</f>
        <v>1094327.3999999999</v>
      </c>
      <c r="H16" s="28">
        <f>SUM(H7:H15)</f>
        <v>1</v>
      </c>
      <c r="I16" s="28">
        <f t="shared" si="5"/>
        <v>1</v>
      </c>
      <c r="J16" s="79">
        <f>SUM(J7:J15)</f>
        <v>9237839.3768463209</v>
      </c>
      <c r="K16" s="79">
        <f>SUM(K7:K15)</f>
        <v>8277029.4232109915</v>
      </c>
      <c r="L16" s="32">
        <f>J16/J16</f>
        <v>1</v>
      </c>
      <c r="M16" s="32">
        <f t="shared" si="4"/>
        <v>1</v>
      </c>
      <c r="N16" s="66">
        <f>K16/J16*100</f>
        <v>89.599191819209381</v>
      </c>
      <c r="O16" s="81"/>
    </row>
    <row r="17" spans="1:15" s="91" customFormat="1" ht="18.149999999999999" customHeight="1" x14ac:dyDescent="0.2">
      <c r="A17" s="92" t="s">
        <v>73</v>
      </c>
      <c r="B17" s="86"/>
      <c r="C17" s="86"/>
      <c r="D17" s="87"/>
      <c r="E17" s="87"/>
      <c r="F17" s="86"/>
      <c r="G17" s="86"/>
      <c r="H17" s="87"/>
      <c r="I17" s="87"/>
      <c r="J17" s="86"/>
      <c r="K17" s="86"/>
      <c r="L17" s="88"/>
      <c r="M17" s="88"/>
      <c r="N17" s="89"/>
      <c r="O17" s="90"/>
    </row>
    <row r="18" spans="1:15" ht="21" customHeight="1" x14ac:dyDescent="0.2">
      <c r="A18" s="2" t="s">
        <v>52</v>
      </c>
      <c r="B18" s="67"/>
      <c r="C18" s="68"/>
      <c r="D18" s="82"/>
      <c r="H18" s="80"/>
      <c r="N18" s="81"/>
    </row>
    <row r="19" spans="1:15" ht="11.4" x14ac:dyDescent="0.2">
      <c r="A19" s="8"/>
      <c r="B19" s="68"/>
      <c r="C19" s="68"/>
    </row>
    <row r="20" spans="1:15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5" x14ac:dyDescent="0.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5" x14ac:dyDescent="0.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5" x14ac:dyDescent="0.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2020-12-21T11:57:07Z</cp:lastPrinted>
  <dcterms:created xsi:type="dcterms:W3CDTF">2018-02-21T07:14:25Z</dcterms:created>
  <dcterms:modified xsi:type="dcterms:W3CDTF">2021-06-02T11:20:07Z</dcterms:modified>
</cp:coreProperties>
</file>