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"/>
    </mc:Choice>
  </mc:AlternateContent>
  <xr:revisionPtr revIDLastSave="0" documentId="13_ncr:1_{A56A5C6D-DAF0-4D7B-839E-06DA41199AD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J6" i="3"/>
  <c r="M6" i="3"/>
  <c r="L6" i="3"/>
  <c r="K6" i="3"/>
  <c r="I6" i="3" l="1"/>
  <c r="H6" i="3"/>
  <c r="G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<sst xmlns="http://schemas.openxmlformats.org/spreadsheetml/2006/main" count="80" uniqueCount="75">
  <si>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</si>
  <si>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</si>
  <si>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</si>
  <si>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</si>
  <si>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</si>
  <si>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</si>
  <si>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</si>
  <si>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</si>
  <si>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</si>
  <si>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</si>
  <si>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</si>
  <si>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</si>
  <si>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</si>
  <si>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</si>
  <si>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</si>
  <si>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</si>
  <si>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</si>
  <si>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</si>
  <si>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</si>
  <si>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</si>
  <si>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</si>
  <si>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</si>
  <si>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</si>
  <si>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</si>
  <si>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</si>
  <si>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</si>
  <si>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</si>
  <si>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</si>
  <si>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</si>
  <si>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</si>
  <si>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</si>
  <si>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</si>
  <si>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</si>
  <si>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</si>
  <si>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</si>
  <si>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</si>
  <si>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</si>
  <si>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</si>
  <si>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</si>
  <si>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</si>
  <si>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</si>
  <si>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</si>
  <si>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</si>
  <si>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</si>
  <si>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</si>
  <si>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</si>
  <si>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</si>
  <si>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</si>
  <si>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</si>
  <si>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</si>
  <si>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</si>
  <si>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</si>
  <si>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</si>
  <si>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</si>
  <si>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</si>
  <si>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</si>
  <si>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</si>
  <si>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</si>
  <si>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</si>
  <si>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</si>
  <si>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</si>
  <si>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31.marta 2022. godine</t>
  </si>
  <si>
    <t>for the period 1 January - 31 March 2022</t>
  </si>
  <si>
    <t>April, 2022. godine                                                                                     verzija 01</t>
  </si>
  <si>
    <t>April, 2022                                                                                           version 01</t>
  </si>
  <si>
    <t>Tablela 1: Podaci o osiguranju za period od 1. januara do 31. marta 2022. godine</t>
  </si>
  <si>
    <t>Table 1: Insurance data for the period 1 January - 31 March 2022</t>
  </si>
  <si>
    <t>Tablela 2: Bruto fakturisana premija za period od 1. januara do 31. marta 2022. godine</t>
  </si>
  <si>
    <t>Table 2: Gross Written Premium for the period 1 January - 31 March 2022</t>
  </si>
  <si>
    <t>Tabela 2: Bruto fakturisana premija za period od 1. januara do 31. marta 2022. godine</t>
  </si>
  <si>
    <r>
      <t xml:space="preserve">BFP/ </t>
    </r>
    <r>
      <rPr>
        <sz val="8"/>
        <color theme="0"/>
        <rFont val="Arial"/>
        <family val="2"/>
        <charset val="238"/>
      </rPr>
      <t>GWP 
III 2021</t>
    </r>
  </si>
  <si>
    <r>
      <t xml:space="preserve">BFP/ </t>
    </r>
    <r>
      <rPr>
        <sz val="8"/>
        <color theme="0"/>
        <rFont val="Arial"/>
        <family val="2"/>
        <charset val="238"/>
      </rPr>
      <t>GWP
III 2022</t>
    </r>
  </si>
  <si>
    <r>
      <t xml:space="preserve">Učešće/ 
</t>
    </r>
    <r>
      <rPr>
        <sz val="8"/>
        <color theme="0"/>
        <rFont val="Arial"/>
        <family val="2"/>
        <charset val="238"/>
      </rPr>
      <t>Share III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</si>
  <si>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III 2022</t>
    </r>
  </si>
  <si>
    <t>Tabela 1: Podaci o osiguranju za period od 1. januara do 31. marta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</si>
</sst>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180974</xdr:rowOff>
    </xdr:from>
    <xdr:to>
      <xdr:col>4</xdr:col>
      <xdr:colOff>475772</xdr:colOff>
      <xdr:row>64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8F6B0F-E0BF-4AB4-A596-EC91E7E80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4174"/>
          <a:ext cx="5676422" cy="391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30" sqref="A30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63</v>
      </c>
    </row>
    <row r="23" spans="1:1" x14ac:dyDescent="0.25">
      <c r="A23" s="32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J15" sqref="J15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67</v>
      </c>
    </row>
    <row r="10" spans="1:1" s="5" customFormat="1" x14ac:dyDescent="0.2">
      <c r="A10" s="55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zoomScaleNormal="100" workbookViewId="0">
      <selection activeCell="L8" sqref="L8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74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9" t="s">
        <v>66</v>
      </c>
      <c r="B3" s="99"/>
      <c r="C3" s="99"/>
      <c r="D3" s="99"/>
      <c r="E3" s="40"/>
      <c r="F3" s="40"/>
      <c r="G3" s="40"/>
    </row>
    <row r="5" spans="1:11" s="42" customFormat="1" ht="16.5" customHeight="1" x14ac:dyDescent="0.25">
      <c r="A5" s="102" t="s">
        <v>10</v>
      </c>
      <c r="B5" s="102" t="s">
        <v>42</v>
      </c>
      <c r="C5" s="98" t="s">
        <v>43</v>
      </c>
      <c r="D5" s="98"/>
      <c r="E5" s="97" t="s">
        <v>34</v>
      </c>
      <c r="F5" s="97"/>
      <c r="G5" s="97"/>
    </row>
    <row r="6" spans="1:11" s="10" customFormat="1" ht="23.25" customHeight="1" x14ac:dyDescent="0.25">
      <c r="A6" s="102"/>
      <c r="B6" s="102"/>
      <c r="C6" s="96" t="s">
        <v>52</v>
      </c>
      <c r="D6" s="96" t="s">
        <v>55</v>
      </c>
      <c r="E6" s="96" t="s">
        <v>38</v>
      </c>
      <c r="F6" s="95" t="s">
        <v>41</v>
      </c>
      <c r="G6" s="95"/>
    </row>
    <row r="7" spans="1:11" ht="27" customHeight="1" x14ac:dyDescent="0.25">
      <c r="A7" s="102"/>
      <c r="B7" s="102"/>
      <c r="C7" s="96"/>
      <c r="D7" s="96"/>
      <c r="E7" s="96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34526</v>
      </c>
      <c r="D8" s="28">
        <v>2928671.13</v>
      </c>
      <c r="E8" s="35">
        <v>3371</v>
      </c>
      <c r="F8" s="28">
        <v>2792</v>
      </c>
      <c r="G8" s="28">
        <v>1846525.21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10496</v>
      </c>
      <c r="D9" s="28">
        <v>1046143.31</v>
      </c>
      <c r="E9" s="35">
        <v>5917</v>
      </c>
      <c r="F9" s="28">
        <v>4428</v>
      </c>
      <c r="G9" s="28">
        <v>363406.51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14850</v>
      </c>
      <c r="D10" s="28">
        <v>1451202.79</v>
      </c>
      <c r="E10" s="35">
        <v>1086</v>
      </c>
      <c r="F10" s="28">
        <v>842</v>
      </c>
      <c r="G10" s="28">
        <v>919591.3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7</v>
      </c>
      <c r="D11" s="28">
        <v>68068.41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7</v>
      </c>
      <c r="D12" s="28">
        <v>104732.65</v>
      </c>
      <c r="E12" s="35">
        <v>2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31</v>
      </c>
      <c r="D13" s="28">
        <v>299422.07</v>
      </c>
      <c r="E13" s="35">
        <v>1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92</v>
      </c>
      <c r="D14" s="28">
        <v>199466.79</v>
      </c>
      <c r="E14" s="35">
        <v>54</v>
      </c>
      <c r="F14" s="28">
        <v>51</v>
      </c>
      <c r="G14" s="28">
        <v>5969.97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31843</v>
      </c>
      <c r="D15" s="28">
        <v>1268022.32</v>
      </c>
      <c r="E15" s="35">
        <v>145</v>
      </c>
      <c r="F15" s="28">
        <v>84</v>
      </c>
      <c r="G15" s="28">
        <v>128432.25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16997</v>
      </c>
      <c r="D16" s="28">
        <v>4465852.4000000004</v>
      </c>
      <c r="E16" s="35">
        <v>524</v>
      </c>
      <c r="F16" s="28">
        <v>314</v>
      </c>
      <c r="G16" s="28">
        <v>769986.04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226218</v>
      </c>
      <c r="D17" s="28">
        <v>8226148.0499999998</v>
      </c>
      <c r="E17" s="35">
        <v>4986</v>
      </c>
      <c r="F17" s="28">
        <v>3348</v>
      </c>
      <c r="G17" s="28">
        <v>3756441.96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20</v>
      </c>
      <c r="D18" s="28">
        <v>656754.94999999995</v>
      </c>
      <c r="E18" s="35">
        <v>8</v>
      </c>
      <c r="F18" s="28">
        <v>8</v>
      </c>
      <c r="G18" s="28">
        <v>750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1749</v>
      </c>
      <c r="D19" s="28">
        <v>30564.080000000002</v>
      </c>
      <c r="E19" s="35">
        <v>7</v>
      </c>
      <c r="F19" s="28">
        <v>5</v>
      </c>
      <c r="G19" s="28">
        <v>9750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2310</v>
      </c>
      <c r="D20" s="28">
        <v>729663.04</v>
      </c>
      <c r="E20" s="35">
        <v>231</v>
      </c>
      <c r="F20" s="28">
        <v>27</v>
      </c>
      <c r="G20" s="28">
        <v>68011.33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5678</v>
      </c>
      <c r="D21" s="28">
        <v>658149.74</v>
      </c>
      <c r="E21" s="35">
        <v>28</v>
      </c>
      <c r="F21" s="28">
        <v>18</v>
      </c>
      <c r="G21" s="28">
        <v>25289.89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188</v>
      </c>
      <c r="D22" s="28">
        <v>11708.94</v>
      </c>
      <c r="E22" s="35">
        <v>9</v>
      </c>
      <c r="F22" s="28">
        <v>8</v>
      </c>
      <c r="G22" s="28">
        <v>7850.37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4439</v>
      </c>
      <c r="D23" s="28">
        <v>66748.13</v>
      </c>
      <c r="E23" s="35">
        <v>99</v>
      </c>
      <c r="F23" s="28">
        <v>93</v>
      </c>
      <c r="G23" s="28">
        <v>8860.6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1636</v>
      </c>
      <c r="D24" s="28">
        <v>1326.69</v>
      </c>
      <c r="E24" s="35">
        <v>2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53951</v>
      </c>
      <c r="D25" s="28">
        <v>246078.72</v>
      </c>
      <c r="E25" s="35">
        <v>1442</v>
      </c>
      <c r="F25" s="28">
        <v>1103</v>
      </c>
      <c r="G25" s="28">
        <v>149451.75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3619</v>
      </c>
      <c r="D26" s="28">
        <v>46149.7</v>
      </c>
      <c r="E26" s="35">
        <v>1</v>
      </c>
      <c r="F26" s="28">
        <v>0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68131</v>
      </c>
      <c r="D27" s="28">
        <v>4028731.25</v>
      </c>
      <c r="E27" s="35">
        <v>843</v>
      </c>
      <c r="F27" s="28">
        <v>643</v>
      </c>
      <c r="G27" s="28">
        <v>2339526.4700000002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142</v>
      </c>
      <c r="D28" s="28">
        <v>4588</v>
      </c>
      <c r="E28" s="35">
        <v>16</v>
      </c>
      <c r="F28" s="28">
        <v>9</v>
      </c>
      <c r="G28" s="28">
        <v>5988.43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41404</v>
      </c>
      <c r="D29" s="28">
        <v>354724.47</v>
      </c>
      <c r="E29" s="35">
        <v>311</v>
      </c>
      <c r="F29" s="28">
        <v>168</v>
      </c>
      <c r="G29" s="28">
        <v>115777.96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650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408657</v>
      </c>
      <c r="D31" s="33">
        <f t="shared" ref="D31:G31" si="0">SUM(D8:D26)</f>
        <v>22504873.909999996</v>
      </c>
      <c r="E31" s="33">
        <f>SUM(E8:E26)</f>
        <v>17913</v>
      </c>
      <c r="F31" s="33">
        <f t="shared" si="0"/>
        <v>13121</v>
      </c>
      <c r="G31" s="33">
        <f t="shared" si="0"/>
        <v>8060317.1799999997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109713</v>
      </c>
      <c r="D32" s="33">
        <f>SUM(D27:D30)</f>
        <v>4388693.72</v>
      </c>
      <c r="E32" s="33">
        <f t="shared" ref="E32:F32" si="1">SUM(E27:E30)</f>
        <v>1170</v>
      </c>
      <c r="F32" s="33">
        <f t="shared" si="1"/>
        <v>820</v>
      </c>
      <c r="G32" s="33">
        <f>SUM(G27:G30)</f>
        <v>2461292.8600000003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518370</v>
      </c>
      <c r="D33" s="34">
        <f t="shared" ref="D33:G33" si="2">D31+D32</f>
        <v>26893567.629999995</v>
      </c>
      <c r="E33" s="34">
        <f t="shared" si="2"/>
        <v>19083</v>
      </c>
      <c r="F33" s="34">
        <f t="shared" si="2"/>
        <v>13941</v>
      </c>
      <c r="G33" s="34">
        <f t="shared" si="2"/>
        <v>10521610.039999999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4" t="s">
        <v>9</v>
      </c>
      <c r="B36" s="104"/>
      <c r="C36" s="104"/>
      <c r="H36" s="43"/>
      <c r="I36" s="43"/>
      <c r="J36" s="43"/>
      <c r="K36" s="43"/>
    </row>
    <row r="37" spans="1:11" ht="14.25" x14ac:dyDescent="0.25">
      <c r="A37" s="103" t="s">
        <v>8</v>
      </c>
      <c r="B37" s="103"/>
      <c r="C37" s="103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101"/>
      <c r="C60" s="101"/>
      <c r="D60" s="101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100" t="s">
        <v>35</v>
      </c>
      <c r="B69" s="100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E19" sqref="E19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33.75" x14ac:dyDescent="0.2">
      <c r="A6" s="108"/>
      <c r="B6" s="61" t="s">
        <v>70</v>
      </c>
      <c r="C6" s="61" t="s">
        <v>71</v>
      </c>
      <c r="D6" s="61" t="s">
        <v>72</v>
      </c>
      <c r="E6" s="61" t="s">
        <v>73</v>
      </c>
      <c r="F6" s="62" t="str">
        <f>B6</f>
        <v>BFP/ GWP 
III 2021</v>
      </c>
      <c r="G6" s="62" t="str">
        <f>C6</f>
        <v>BFP/ GWP
III 2022</v>
      </c>
      <c r="H6" s="62" t="str">
        <f>D6</f>
        <v>Učešće/ 
Share III 2021</v>
      </c>
      <c r="I6" s="62" t="str">
        <f>E6</f>
        <v>Učešće/
  Share III 2022</v>
      </c>
      <c r="J6" s="63" t="str">
        <f>B6</f>
        <v>BFP/ GWP 
III 2021</v>
      </c>
      <c r="K6" s="63" t="str">
        <f>C6</f>
        <v>BFP/ GWP
III 2022</v>
      </c>
      <c r="L6" s="63" t="str">
        <f>D6</f>
        <v>Učešće/ 
Share III 2021</v>
      </c>
      <c r="M6" s="63" t="str">
        <f>E6</f>
        <v>Učešće/
  Share III 2022</v>
      </c>
      <c r="N6" s="64" t="s">
        <v>54</v>
      </c>
    </row>
    <row r="7" spans="1:16" ht="14.25" customHeight="1" x14ac:dyDescent="0.2">
      <c r="A7" s="65" t="s">
        <v>0</v>
      </c>
      <c r="B7" s="66">
        <v>9037022.4169724025</v>
      </c>
      <c r="C7" s="67">
        <v>9927046.629999999</v>
      </c>
      <c r="D7" s="68">
        <f>B7/$B$16</f>
        <v>0.45729001703028405</v>
      </c>
      <c r="E7" s="69">
        <f>C7/$C$16</f>
        <v>0.44110652073411244</v>
      </c>
      <c r="F7" s="70"/>
      <c r="G7" s="71"/>
      <c r="H7" s="71"/>
      <c r="I7" s="71"/>
      <c r="J7" s="72">
        <f>B7</f>
        <v>9037022.4169724025</v>
      </c>
      <c r="K7" s="66">
        <f>C7</f>
        <v>9927046.629999999</v>
      </c>
      <c r="L7" s="68">
        <f>J7/$J$16</f>
        <v>0.37902993448456318</v>
      </c>
      <c r="M7" s="68">
        <f>K7/$K$16</f>
        <v>0.36912345608346497</v>
      </c>
      <c r="N7" s="73">
        <f>K7/J7*100</f>
        <v>109.84864451985916</v>
      </c>
      <c r="P7" s="57"/>
    </row>
    <row r="8" spans="1:16" ht="14.25" customHeight="1" x14ac:dyDescent="0.2">
      <c r="A8" s="65" t="s">
        <v>44</v>
      </c>
      <c r="B8" s="66">
        <v>3337546.0399999996</v>
      </c>
      <c r="C8" s="67">
        <v>3742873.4499999993</v>
      </c>
      <c r="D8" s="68">
        <f>B8/$B$16</f>
        <v>0.16888599087732215</v>
      </c>
      <c r="E8" s="69">
        <f>C8/$C$16</f>
        <v>0.16631390448878991</v>
      </c>
      <c r="F8" s="70"/>
      <c r="G8" s="71"/>
      <c r="H8" s="71"/>
      <c r="I8" s="71"/>
      <c r="J8" s="72">
        <f t="shared" ref="J8:J11" si="0">B8</f>
        <v>3337546.0399999996</v>
      </c>
      <c r="K8" s="66">
        <f>C8</f>
        <v>3742873.4499999993</v>
      </c>
      <c r="L8" s="68">
        <f t="shared" ref="L8:L15" si="1">J8/$J$16</f>
        <v>0.13998303849557403</v>
      </c>
      <c r="M8" s="68">
        <f>K8/$K$16</f>
        <v>0.13917355634976422</v>
      </c>
      <c r="N8" s="73">
        <f t="shared" ref="N8:N14" si="2">K8/J8*100</f>
        <v>112.14447396806545</v>
      </c>
      <c r="P8" s="57"/>
    </row>
    <row r="9" spans="1:16" ht="14.25" customHeight="1" x14ac:dyDescent="0.2">
      <c r="A9" s="65" t="s">
        <v>53</v>
      </c>
      <c r="B9" s="66">
        <v>1688979.8299999877</v>
      </c>
      <c r="C9" s="66">
        <v>1619172.55</v>
      </c>
      <c r="D9" s="68">
        <f>B9/$B$16</f>
        <v>8.5465497327299508E-2</v>
      </c>
      <c r="E9" s="69">
        <f>C9/$C$16</f>
        <v>7.1947639274731676E-2</v>
      </c>
      <c r="F9" s="70"/>
      <c r="G9" s="71"/>
      <c r="H9" s="71"/>
      <c r="I9" s="71"/>
      <c r="J9" s="72">
        <f t="shared" si="0"/>
        <v>1688979.8299999877</v>
      </c>
      <c r="K9" s="66">
        <f t="shared" ref="K9:K10" si="3">C9</f>
        <v>1619172.55</v>
      </c>
      <c r="L9" s="68">
        <f t="shared" si="1"/>
        <v>7.0839031350451831E-2</v>
      </c>
      <c r="M9" s="68">
        <f t="shared" ref="M9:M16" si="4">K9/$K$16</f>
        <v>6.0206684820566528E-2</v>
      </c>
      <c r="N9" s="73">
        <f t="shared" si="2"/>
        <v>95.866896764540513</v>
      </c>
      <c r="P9" s="57"/>
    </row>
    <row r="10" spans="1:16" ht="14.25" customHeight="1" x14ac:dyDescent="0.2">
      <c r="A10" s="65" t="s">
        <v>1</v>
      </c>
      <c r="B10" s="66">
        <v>3289504.8899999959</v>
      </c>
      <c r="C10" s="67">
        <v>3635189.2199999997</v>
      </c>
      <c r="D10" s="68">
        <f>B10/$B$16</f>
        <v>0.16645502000129592</v>
      </c>
      <c r="E10" s="69">
        <f>C10/$C$16</f>
        <v>0.16152897521388515</v>
      </c>
      <c r="F10" s="70"/>
      <c r="G10" s="71"/>
      <c r="H10" s="71"/>
      <c r="I10" s="71"/>
      <c r="J10" s="72">
        <f t="shared" si="0"/>
        <v>3289504.8899999959</v>
      </c>
      <c r="K10" s="66">
        <f t="shared" si="3"/>
        <v>3635189.2199999997</v>
      </c>
      <c r="L10" s="68">
        <f t="shared" si="1"/>
        <v>0.13796810115262065</v>
      </c>
      <c r="M10" s="68">
        <f t="shared" si="4"/>
        <v>0.13516946765905899</v>
      </c>
      <c r="N10" s="73">
        <f t="shared" si="2"/>
        <v>110.50870394054968</v>
      </c>
      <c r="P10" s="57"/>
    </row>
    <row r="11" spans="1:16" ht="13.15" customHeight="1" x14ac:dyDescent="0.2">
      <c r="A11" s="65" t="s">
        <v>2</v>
      </c>
      <c r="B11" s="74">
        <v>2409071.69</v>
      </c>
      <c r="C11" s="75">
        <v>3580592.06</v>
      </c>
      <c r="D11" s="76">
        <f>B11/$B$16</f>
        <v>0.12190347476379834</v>
      </c>
      <c r="E11" s="77">
        <f>C11/$C$16</f>
        <v>0.15910296028848092</v>
      </c>
      <c r="F11" s="70"/>
      <c r="G11" s="71"/>
      <c r="H11" s="78"/>
      <c r="I11" s="78"/>
      <c r="J11" s="72">
        <f t="shared" si="0"/>
        <v>2409071.69</v>
      </c>
      <c r="K11" s="66">
        <f>C11</f>
        <v>3580592.06</v>
      </c>
      <c r="L11" s="68">
        <f t="shared" si="1"/>
        <v>0.10104105563735312</v>
      </c>
      <c r="M11" s="68">
        <f t="shared" si="4"/>
        <v>0.133139348012936</v>
      </c>
      <c r="N11" s="73">
        <f t="shared" si="2"/>
        <v>148.62953538755005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1138670.49</v>
      </c>
      <c r="G12" s="82">
        <v>1202360.54</v>
      </c>
      <c r="H12" s="83">
        <f>F12/$F$16</f>
        <v>0.27906002914362138</v>
      </c>
      <c r="I12" s="83">
        <f t="shared" ref="I12:I16" si="5">G12/$G$16</f>
        <v>0.27396774910963712</v>
      </c>
      <c r="J12" s="84">
        <f>F12</f>
        <v>1138670.49</v>
      </c>
      <c r="K12" s="66">
        <f>G12</f>
        <v>1202360.54</v>
      </c>
      <c r="L12" s="68">
        <f>J12/$J$16</f>
        <v>4.7758009365301266E-2</v>
      </c>
      <c r="M12" s="68">
        <f t="shared" si="4"/>
        <v>4.4708108516579144E-2</v>
      </c>
      <c r="N12" s="73">
        <f t="shared" si="2"/>
        <v>105.59336968502626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1232967.4896215862</v>
      </c>
      <c r="G13" s="82">
        <v>1496483.86</v>
      </c>
      <c r="H13" s="86">
        <f>F13/$F$16</f>
        <v>0.3021698960398434</v>
      </c>
      <c r="I13" s="86">
        <f t="shared" si="5"/>
        <v>0.34098616934243481</v>
      </c>
      <c r="J13" s="84">
        <f t="shared" ref="J13:J15" si="6">F13</f>
        <v>1232967.4896215862</v>
      </c>
      <c r="K13" s="66">
        <f t="shared" ref="K13:K15" si="7">G13</f>
        <v>1496483.86</v>
      </c>
      <c r="L13" s="68">
        <f t="shared" si="1"/>
        <v>5.1713005152579039E-2</v>
      </c>
      <c r="M13" s="68">
        <f t="shared" si="4"/>
        <v>5.5644676102052745E-2</v>
      </c>
      <c r="N13" s="73">
        <f t="shared" si="2"/>
        <v>121.37253192777131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433573.21</v>
      </c>
      <c r="G14" s="84">
        <v>419852.72</v>
      </c>
      <c r="H14" s="86">
        <f>F14/$F$16</f>
        <v>0.10625809106416158</v>
      </c>
      <c r="I14" s="86">
        <f t="shared" si="5"/>
        <v>9.5666899261313679E-2</v>
      </c>
      <c r="J14" s="84">
        <f t="shared" si="6"/>
        <v>433573.21</v>
      </c>
      <c r="K14" s="66">
        <f t="shared" si="7"/>
        <v>419852.72</v>
      </c>
      <c r="L14" s="68">
        <f t="shared" si="1"/>
        <v>1.8184886326266112E-2</v>
      </c>
      <c r="M14" s="68">
        <f t="shared" si="4"/>
        <v>1.5611640886635317E-2</v>
      </c>
      <c r="N14" s="87">
        <f t="shared" si="2"/>
        <v>96.83548483080861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1275167.119999998</v>
      </c>
      <c r="G15" s="84">
        <v>1269996.5999999999</v>
      </c>
      <c r="H15" s="86">
        <f>F15/$F$16</f>
        <v>0.31251198375237355</v>
      </c>
      <c r="I15" s="86">
        <f>G15/$G$16</f>
        <v>0.28937918228661441</v>
      </c>
      <c r="J15" s="84">
        <f t="shared" si="6"/>
        <v>1275167.119999998</v>
      </c>
      <c r="K15" s="66">
        <f t="shared" si="7"/>
        <v>1269996.5999999999</v>
      </c>
      <c r="L15" s="68">
        <f t="shared" si="1"/>
        <v>5.3482938035290743E-2</v>
      </c>
      <c r="M15" s="68">
        <f t="shared" si="4"/>
        <v>4.7223061568942168E-2</v>
      </c>
      <c r="N15" s="73">
        <f>K15/J15*100</f>
        <v>99.59452216741613</v>
      </c>
      <c r="P15" s="57"/>
    </row>
    <row r="16" spans="1:16" s="12" customFormat="1" ht="18.2" customHeight="1" x14ac:dyDescent="0.2">
      <c r="A16" s="88" t="s">
        <v>60</v>
      </c>
      <c r="B16" s="89">
        <f>SUM(B7:B15)</f>
        <v>19762124.866972387</v>
      </c>
      <c r="C16" s="89">
        <f>SUM(C7:C15)</f>
        <v>22504873.909999996</v>
      </c>
      <c r="D16" s="90">
        <f>B16/B16</f>
        <v>1</v>
      </c>
      <c r="E16" s="90">
        <f>C16/C16</f>
        <v>1</v>
      </c>
      <c r="F16" s="91">
        <f>SUM(F7:F15)</f>
        <v>4080378.3096215846</v>
      </c>
      <c r="G16" s="91">
        <f>SUM(G7:G15)</f>
        <v>4388693.72</v>
      </c>
      <c r="H16" s="92">
        <f>SUM(H7:H15)</f>
        <v>0.99999999999999989</v>
      </c>
      <c r="I16" s="92">
        <f t="shared" si="5"/>
        <v>1</v>
      </c>
      <c r="J16" s="91">
        <f>SUM(J7:J15)</f>
        <v>23842503.176593971</v>
      </c>
      <c r="K16" s="91">
        <f>SUM(K7:K15)</f>
        <v>26893567.629999995</v>
      </c>
      <c r="L16" s="93">
        <f>J16/J16</f>
        <v>1</v>
      </c>
      <c r="M16" s="93">
        <f t="shared" si="4"/>
        <v>1</v>
      </c>
      <c r="N16" s="94">
        <f>K16/J16*100</f>
        <v>112.79674550447889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2021-03-24T07:48:05Z</cp:lastPrinted>
  <dcterms:created xsi:type="dcterms:W3CDTF">2018-02-21T07:14:25Z</dcterms:created>
  <dcterms:modified xsi:type="dcterms:W3CDTF">2022-04-19T08:48:50Z</dcterms:modified>
</cp:coreProperties>
</file>