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6\"/>
    </mc:Choice>
  </mc:AlternateContent>
  <xr:revisionPtr revIDLastSave="0" documentId="13_ncr:1_{6EFA5DC4-36B9-47FE-B609-15ECB4D31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N15" i="3" l="1"/>
  <c r="K16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<sst xmlns="http://schemas.openxmlformats.org/spreadsheetml/2006/main" count="80" uniqueCount="75">
  <si>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</si>
  <si>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</si>
  <si>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</si>
  <si>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</si>
  <si>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</si>
  <si>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</si>
  <si>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</si>
  <si>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</si>
  <si>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</si>
  <si>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</si>
  <si>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</si>
  <si>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</si>
  <si>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</si>
  <si>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</si>
  <si>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</si>
  <si>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</si>
  <si>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</si>
  <si>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</si>
  <si>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</si>
  <si>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</si>
  <si>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</si>
  <si>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</si>
  <si>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</si>
  <si>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</si>
  <si>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</si>
  <si>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</si>
  <si>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</si>
  <si>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</si>
  <si>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</si>
  <si>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</si>
  <si>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</si>
  <si>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</si>
  <si>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</si>
  <si>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</si>
  <si>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</si>
  <si>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</si>
  <si>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</si>
  <si>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</si>
  <si>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</si>
  <si>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</si>
  <si>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</si>
  <si>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</si>
  <si>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</si>
  <si>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</si>
  <si>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</si>
  <si>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</si>
  <si>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</si>
  <si>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</si>
  <si>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</si>
  <si>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</si>
  <si>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</si>
  <si>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</si>
  <si>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</si>
  <si>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</si>
  <si>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</si>
  <si>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</si>
  <si>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</si>
  <si>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</si>
  <si>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</si>
  <si>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</si>
  <si>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</si>
  <si>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juna 2022. godine</t>
  </si>
  <si>
    <t>for the period 1 January - 30 June 2022</t>
  </si>
  <si>
    <t>Tablela 1: Podaci o osiguranju za period od 1. januara do 30. juna 2022. godine</t>
  </si>
  <si>
    <t>Table 1: Insurance data for the period 1 January - 30 June 2022</t>
  </si>
  <si>
    <t>Tablela 2: Bruto fakturisana premija za period od 1. januara do 30. juna 2022. godine</t>
  </si>
  <si>
    <t>Table 2: Gross Written Premium for the period 1 January - 30 June 2022</t>
  </si>
  <si>
    <t>Tabela 1: Podaci o osiguranju za period od 1. januara do 30. juna 2022. godine</t>
  </si>
  <si>
    <t>Tabela 2: Bruto fakturisana premija za period od 1. januara do 30. juna 2022. godine</t>
  </si>
  <si>
    <r>
      <t xml:space="preserve">BFP/ </t>
    </r>
    <r>
      <rPr>
        <sz val="8"/>
        <color theme="0"/>
        <rFont val="Arial"/>
        <family val="2"/>
        <charset val="238"/>
      </rPr>
      <t>GWP 
VI 2021</t>
    </r>
  </si>
  <si>
    <r>
      <t xml:space="preserve">BFP/ </t>
    </r>
    <r>
      <rPr>
        <sz val="8"/>
        <color theme="0"/>
        <rFont val="Arial"/>
        <family val="2"/>
        <charset val="238"/>
      </rPr>
      <t>GWP
VI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</si>
  <si>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VI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</si>
  <si>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VI 2022</t>
    </r>
  </si>
  <si>
    <t>Oktobar, 2022. godine                                                                                     verzija 02</t>
  </si>
  <si>
    <t>October, 2022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</si>
</sst>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4</xdr:col>
      <xdr:colOff>409575</xdr:colOff>
      <xdr:row>64</xdr:row>
      <xdr:rowOff>39744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ED0E8-AAF9-D25D-AA95-7142B561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5"/>
          <a:ext cx="5610225" cy="3897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10" zoomScaleNormal="110" workbookViewId="0">
      <selection activeCell="A26" sqref="A26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73</v>
      </c>
    </row>
    <row r="23" spans="1:1" x14ac:dyDescent="0.25">
      <c r="A23" s="3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5" sqref="A25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63</v>
      </c>
    </row>
    <row r="6" spans="1:1" s="94" customFormat="1" x14ac:dyDescent="0.2">
      <c r="A6" s="95" t="s">
        <v>64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65</v>
      </c>
    </row>
    <row r="10" spans="1:1" s="94" customFormat="1" x14ac:dyDescent="0.2">
      <c r="A10" s="93" t="s">
        <v>66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3" zoomScaleNormal="100" workbookViewId="0">
      <selection activeCell="J23" sqref="J23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67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100" t="s">
        <v>64</v>
      </c>
      <c r="B3" s="100"/>
      <c r="C3" s="100"/>
      <c r="D3" s="100"/>
      <c r="E3" s="40"/>
      <c r="F3" s="40"/>
      <c r="G3" s="40"/>
    </row>
    <row r="5" spans="1:11" s="42" customFormat="1" ht="16.5" customHeight="1" x14ac:dyDescent="0.25">
      <c r="A5" s="103" t="s">
        <v>10</v>
      </c>
      <c r="B5" s="103" t="s">
        <v>42</v>
      </c>
      <c r="C5" s="99" t="s">
        <v>43</v>
      </c>
      <c r="D5" s="99"/>
      <c r="E5" s="98" t="s">
        <v>34</v>
      </c>
      <c r="F5" s="98"/>
      <c r="G5" s="98"/>
    </row>
    <row r="6" spans="1:11" s="10" customFormat="1" ht="23.25" customHeight="1" x14ac:dyDescent="0.25">
      <c r="A6" s="103"/>
      <c r="B6" s="103"/>
      <c r="C6" s="97" t="s">
        <v>52</v>
      </c>
      <c r="D6" s="97" t="s">
        <v>55</v>
      </c>
      <c r="E6" s="97" t="s">
        <v>38</v>
      </c>
      <c r="F6" s="96" t="s">
        <v>41</v>
      </c>
      <c r="G6" s="96"/>
    </row>
    <row r="7" spans="1:11" ht="27" customHeight="1" x14ac:dyDescent="0.25">
      <c r="A7" s="103"/>
      <c r="B7" s="103"/>
      <c r="C7" s="97"/>
      <c r="D7" s="97"/>
      <c r="E7" s="97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41139</v>
      </c>
      <c r="D8" s="28">
        <v>5897473.0800000001</v>
      </c>
      <c r="E8" s="35">
        <v>5792</v>
      </c>
      <c r="F8" s="28">
        <v>5131</v>
      </c>
      <c r="G8" s="28">
        <v>3383660.7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13905</v>
      </c>
      <c r="D9" s="28">
        <v>1932961.93</v>
      </c>
      <c r="E9" s="35">
        <v>10879</v>
      </c>
      <c r="F9" s="28">
        <v>9483</v>
      </c>
      <c r="G9" s="28">
        <v>820950.66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16439</v>
      </c>
      <c r="D10" s="28">
        <v>3651201.21</v>
      </c>
      <c r="E10" s="35">
        <v>2105</v>
      </c>
      <c r="F10" s="28">
        <v>1523</v>
      </c>
      <c r="G10" s="28">
        <v>1833905.11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8</v>
      </c>
      <c r="D12" s="28">
        <v>118844.47</v>
      </c>
      <c r="E12" s="35">
        <v>2</v>
      </c>
      <c r="F12" s="29">
        <v>1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39</v>
      </c>
      <c r="D13" s="28">
        <v>312773.82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96</v>
      </c>
      <c r="D14" s="28">
        <v>381177.9</v>
      </c>
      <c r="E14" s="35">
        <v>107</v>
      </c>
      <c r="F14" s="28">
        <v>106</v>
      </c>
      <c r="G14" s="28">
        <v>48280.81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35721</v>
      </c>
      <c r="D15" s="28">
        <v>2042344.59</v>
      </c>
      <c r="E15" s="35">
        <v>263</v>
      </c>
      <c r="F15" s="28">
        <v>170</v>
      </c>
      <c r="G15" s="28">
        <v>245975.13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24982</v>
      </c>
      <c r="D16" s="28">
        <v>5981603.7599999998</v>
      </c>
      <c r="E16" s="35">
        <v>995</v>
      </c>
      <c r="F16" s="28">
        <v>734</v>
      </c>
      <c r="G16" s="28">
        <v>1260267.82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262568</v>
      </c>
      <c r="D17" s="28">
        <v>19295169.82</v>
      </c>
      <c r="E17" s="35">
        <v>8213</v>
      </c>
      <c r="F17" s="28">
        <v>6457</v>
      </c>
      <c r="G17" s="28">
        <v>7704779.46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23</v>
      </c>
      <c r="D18" s="28">
        <v>675672.31</v>
      </c>
      <c r="E18" s="35">
        <v>27</v>
      </c>
      <c r="F18" s="28">
        <v>27</v>
      </c>
      <c r="G18" s="28">
        <v>2803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3097</v>
      </c>
      <c r="D19" s="28">
        <v>185428.43</v>
      </c>
      <c r="E19" s="35">
        <v>12</v>
      </c>
      <c r="F19" s="28">
        <v>9</v>
      </c>
      <c r="G19" s="28">
        <v>10722.85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3061</v>
      </c>
      <c r="D20" s="28">
        <v>1812274.75</v>
      </c>
      <c r="E20" s="35">
        <v>254</v>
      </c>
      <c r="F20" s="28">
        <v>51</v>
      </c>
      <c r="G20" s="28">
        <v>118642.26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7206</v>
      </c>
      <c r="D21" s="28">
        <v>1612323.41</v>
      </c>
      <c r="E21" s="35">
        <v>36</v>
      </c>
      <c r="F21" s="28">
        <v>26</v>
      </c>
      <c r="G21" s="28">
        <v>37958.660000000003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221</v>
      </c>
      <c r="D22" s="28">
        <v>37353.879999999997</v>
      </c>
      <c r="E22" s="35">
        <v>11</v>
      </c>
      <c r="F22" s="28">
        <v>10</v>
      </c>
      <c r="G22" s="28">
        <v>8041.64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4861</v>
      </c>
      <c r="D23" s="28">
        <v>140905.38</v>
      </c>
      <c r="E23" s="35">
        <v>205</v>
      </c>
      <c r="F23" s="28">
        <v>183</v>
      </c>
      <c r="G23" s="28">
        <v>21059.75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1620</v>
      </c>
      <c r="D24" s="28">
        <v>2577.79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61022</v>
      </c>
      <c r="D25" s="28">
        <v>559906.02</v>
      </c>
      <c r="E25" s="35">
        <v>2603</v>
      </c>
      <c r="F25" s="28">
        <v>2203</v>
      </c>
      <c r="G25" s="28">
        <v>255942.33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15582</v>
      </c>
      <c r="D26" s="28">
        <v>56738.93</v>
      </c>
      <c r="E26" s="35">
        <v>3</v>
      </c>
      <c r="F26" s="28">
        <v>0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69994</v>
      </c>
      <c r="D27" s="28">
        <v>9291743.3699999992</v>
      </c>
      <c r="E27" s="35">
        <v>1367</v>
      </c>
      <c r="F27" s="28">
        <v>1219</v>
      </c>
      <c r="G27" s="28">
        <v>4647108.53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137</v>
      </c>
      <c r="D28" s="28">
        <v>8589</v>
      </c>
      <c r="E28" s="35">
        <v>23</v>
      </c>
      <c r="F28" s="28">
        <v>16</v>
      </c>
      <c r="G28" s="28">
        <v>17746.22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45121</v>
      </c>
      <c r="D29" s="28">
        <v>795106.11</v>
      </c>
      <c r="E29" s="35">
        <v>474</v>
      </c>
      <c r="F29" s="28">
        <v>346</v>
      </c>
      <c r="G29" s="28">
        <v>261301.68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800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491592</v>
      </c>
      <c r="D31" s="33">
        <f t="shared" ref="D31:G31" si="0">SUM(D8:D26)</f>
        <v>44764799.890000008</v>
      </c>
      <c r="E31" s="33">
        <f>SUM(E8:E26)</f>
        <v>31510</v>
      </c>
      <c r="F31" s="33">
        <f t="shared" si="0"/>
        <v>26114</v>
      </c>
      <c r="G31" s="33">
        <f t="shared" si="0"/>
        <v>16028711.610000001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115288</v>
      </c>
      <c r="D32" s="33">
        <f>SUM(D27:D30)</f>
        <v>10096238.479999999</v>
      </c>
      <c r="E32" s="33">
        <f t="shared" ref="E32:F32" si="1">SUM(E27:E30)</f>
        <v>1864</v>
      </c>
      <c r="F32" s="33">
        <f t="shared" si="1"/>
        <v>1581</v>
      </c>
      <c r="G32" s="33">
        <f>SUM(G27:G30)</f>
        <v>4926156.43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606880</v>
      </c>
      <c r="D33" s="34">
        <f t="shared" ref="D33:G33" si="2">D31+D32</f>
        <v>54861038.370000005</v>
      </c>
      <c r="E33" s="34">
        <f t="shared" si="2"/>
        <v>33374</v>
      </c>
      <c r="F33" s="34">
        <f t="shared" si="2"/>
        <v>27695</v>
      </c>
      <c r="G33" s="34">
        <f t="shared" si="2"/>
        <v>20954868.039999999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5" t="s">
        <v>9</v>
      </c>
      <c r="B36" s="105"/>
      <c r="C36" s="105"/>
      <c r="H36" s="43"/>
      <c r="I36" s="43"/>
      <c r="J36" s="43"/>
      <c r="K36" s="43"/>
    </row>
    <row r="37" spans="1:11" ht="14.25" x14ac:dyDescent="0.25">
      <c r="A37" s="104" t="s">
        <v>8</v>
      </c>
      <c r="B37" s="104"/>
      <c r="C37" s="104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102"/>
      <c r="C60" s="102"/>
      <c r="D60" s="102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101" t="s">
        <v>35</v>
      </c>
      <c r="B69" s="101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M23" sqref="M23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5"/>
    </row>
    <row r="3" spans="1:16" s="14" customFormat="1" ht="14.25" x14ac:dyDescent="0.2">
      <c r="A3" s="108" t="s">
        <v>66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7"/>
      <c r="N4" s="107"/>
    </row>
    <row r="5" spans="1:16" s="9" customFormat="1" ht="12.75" x14ac:dyDescent="0.2">
      <c r="A5" s="109" t="s">
        <v>56</v>
      </c>
      <c r="B5" s="109" t="s">
        <v>57</v>
      </c>
      <c r="C5" s="109"/>
      <c r="D5" s="109"/>
      <c r="E5" s="109"/>
      <c r="F5" s="109" t="s">
        <v>58</v>
      </c>
      <c r="G5" s="109"/>
      <c r="H5" s="109"/>
      <c r="I5" s="109"/>
      <c r="J5" s="109" t="s">
        <v>59</v>
      </c>
      <c r="K5" s="109"/>
      <c r="L5" s="109"/>
      <c r="M5" s="109"/>
      <c r="N5" s="109"/>
    </row>
    <row r="6" spans="1:16" s="8" customFormat="1" ht="22.5" x14ac:dyDescent="0.2">
      <c r="A6" s="109"/>
      <c r="B6" s="59" t="s">
        <v>69</v>
      </c>
      <c r="C6" s="59" t="s">
        <v>70</v>
      </c>
      <c r="D6" s="59" t="s">
        <v>71</v>
      </c>
      <c r="E6" s="59" t="s">
        <v>72</v>
      </c>
      <c r="F6" s="60" t="str">
        <f>B6</f>
        <v>BFP/ GWP 
VI 2021</v>
      </c>
      <c r="G6" s="60" t="str">
        <f>C6</f>
        <v>BFP/ GWP
VI 2022</v>
      </c>
      <c r="H6" s="60" t="str">
        <f>D6</f>
        <v>Učešće/ 
Share VI 2021</v>
      </c>
      <c r="I6" s="60" t="str">
        <f>E6</f>
        <v>Učešće/
  Share VI 2022</v>
      </c>
      <c r="J6" s="61" t="str">
        <f>B6</f>
        <v>BFP/ GWP 
VI 2021</v>
      </c>
      <c r="K6" s="61" t="str">
        <f>C6</f>
        <v>BFP/ GWP
VI 2022</v>
      </c>
      <c r="L6" s="61" t="str">
        <f>D6</f>
        <v>Učešće/ 
Share VI 2021</v>
      </c>
      <c r="M6" s="61" t="str">
        <f>E6</f>
        <v>Učešće/
  Share VI 2022</v>
      </c>
      <c r="N6" s="62" t="s">
        <v>54</v>
      </c>
    </row>
    <row r="7" spans="1:16" ht="14.25" customHeight="1" x14ac:dyDescent="0.2">
      <c r="A7" s="63" t="s">
        <v>0</v>
      </c>
      <c r="B7" s="64">
        <v>17032280.939999998</v>
      </c>
      <c r="C7" s="65">
        <v>19468847.5</v>
      </c>
      <c r="D7" s="66">
        <f>B7/$B$16</f>
        <v>0.42773348120492832</v>
      </c>
      <c r="E7" s="67">
        <f>C7/$C$16</f>
        <v>0.43491420821360904</v>
      </c>
      <c r="F7" s="68"/>
      <c r="G7" s="69"/>
      <c r="H7" s="69"/>
      <c r="I7" s="69"/>
      <c r="J7" s="70">
        <f>B7</f>
        <v>17032280.939999998</v>
      </c>
      <c r="K7" s="64">
        <f>C7</f>
        <v>19468847.5</v>
      </c>
      <c r="L7" s="66">
        <f>J7/$J$16</f>
        <v>0.34751489740288916</v>
      </c>
      <c r="M7" s="66">
        <f>K7/$K$16</f>
        <v>0.35487566547129507</v>
      </c>
      <c r="N7" s="71">
        <f>K7/J7*100</f>
        <v>114.30557990784294</v>
      </c>
      <c r="P7" s="55"/>
    </row>
    <row r="8" spans="1:16" ht="14.25" customHeight="1" x14ac:dyDescent="0.2">
      <c r="A8" s="63" t="s">
        <v>44</v>
      </c>
      <c r="B8" s="64">
        <v>7158950.6100000003</v>
      </c>
      <c r="C8" s="65">
        <v>8247339.8099999996</v>
      </c>
      <c r="D8" s="66">
        <f>B8/$B$16</f>
        <v>0.17978348742464118</v>
      </c>
      <c r="E8" s="67">
        <f>C8/$C$16</f>
        <v>0.18423716469784493</v>
      </c>
      <c r="F8" s="68"/>
      <c r="G8" s="69"/>
      <c r="H8" s="69"/>
      <c r="I8" s="69"/>
      <c r="J8" s="70">
        <f t="shared" ref="J8:J11" si="0">B8</f>
        <v>7158950.6100000003</v>
      </c>
      <c r="K8" s="64">
        <f>C8</f>
        <v>8247339.8099999996</v>
      </c>
      <c r="L8" s="66">
        <f t="shared" ref="L8:L15" si="1">J8/$J$16</f>
        <v>0.14606628410548642</v>
      </c>
      <c r="M8" s="66">
        <f>K8/$K$16</f>
        <v>0.15033145662277411</v>
      </c>
      <c r="N8" s="71">
        <f t="shared" ref="N8:N14" si="2">K8/J8*100</f>
        <v>115.20319470397911</v>
      </c>
      <c r="P8" s="55"/>
    </row>
    <row r="9" spans="1:16" ht="14.25" customHeight="1" x14ac:dyDescent="0.2">
      <c r="A9" s="63" t="s">
        <v>53</v>
      </c>
      <c r="B9" s="64">
        <v>3632838.16</v>
      </c>
      <c r="C9" s="64">
        <v>3402232.43</v>
      </c>
      <c r="D9" s="66">
        <f>B9/$B$16</f>
        <v>9.1231850760612604E-2</v>
      </c>
      <c r="E9" s="67">
        <f>C9/$C$16</f>
        <v>7.6002404531244752E-2</v>
      </c>
      <c r="F9" s="68"/>
      <c r="G9" s="69"/>
      <c r="H9" s="69"/>
      <c r="I9" s="69"/>
      <c r="J9" s="70">
        <f t="shared" si="0"/>
        <v>3632838.16</v>
      </c>
      <c r="K9" s="64">
        <f t="shared" ref="K9:K10" si="3">C9</f>
        <v>3402232.43</v>
      </c>
      <c r="L9" s="66">
        <f t="shared" si="1"/>
        <v>7.4121920892510879E-2</v>
      </c>
      <c r="M9" s="66">
        <f t="shared" ref="M9:M16" si="4">K9/$K$16</f>
        <v>6.2015458166400007E-2</v>
      </c>
      <c r="N9" s="71">
        <f t="shared" si="2"/>
        <v>93.652188183356898</v>
      </c>
      <c r="P9" s="55"/>
    </row>
    <row r="10" spans="1:16" ht="14.25" customHeight="1" x14ac:dyDescent="0.2">
      <c r="A10" s="63" t="s">
        <v>1</v>
      </c>
      <c r="B10" s="64">
        <v>6223551.2199999997</v>
      </c>
      <c r="C10" s="65">
        <v>6937141.25</v>
      </c>
      <c r="D10" s="66">
        <f>B10/$B$16</f>
        <v>0.15629270314207128</v>
      </c>
      <c r="E10" s="67">
        <f>C10/$C$16</f>
        <v>0.15496866437572723</v>
      </c>
      <c r="F10" s="68"/>
      <c r="G10" s="69"/>
      <c r="H10" s="69"/>
      <c r="I10" s="69"/>
      <c r="J10" s="70">
        <f t="shared" si="0"/>
        <v>6223551.2199999997</v>
      </c>
      <c r="K10" s="64">
        <f t="shared" si="3"/>
        <v>6937141.25</v>
      </c>
      <c r="L10" s="66">
        <f t="shared" si="1"/>
        <v>0.12698104096091348</v>
      </c>
      <c r="M10" s="66">
        <f t="shared" si="4"/>
        <v>0.12644932462294553</v>
      </c>
      <c r="N10" s="71">
        <f t="shared" si="2"/>
        <v>111.46596219384854</v>
      </c>
      <c r="P10" s="55"/>
    </row>
    <row r="11" spans="1:16" ht="13.15" customHeight="1" x14ac:dyDescent="0.2">
      <c r="A11" s="63" t="s">
        <v>2</v>
      </c>
      <c r="B11" s="72">
        <v>5772224.1099999985</v>
      </c>
      <c r="C11" s="73">
        <v>6709238.9000000004</v>
      </c>
      <c r="D11" s="74">
        <f>B11/$B$16</f>
        <v>0.14495847746774654</v>
      </c>
      <c r="E11" s="75">
        <f>C11/$C$16</f>
        <v>0.14987755818157419</v>
      </c>
      <c r="F11" s="68"/>
      <c r="G11" s="69"/>
      <c r="H11" s="76"/>
      <c r="I11" s="76"/>
      <c r="J11" s="70">
        <f t="shared" si="0"/>
        <v>5772224.1099999985</v>
      </c>
      <c r="K11" s="64">
        <f>C11</f>
        <v>6709238.9000000004</v>
      </c>
      <c r="L11" s="66">
        <f t="shared" si="1"/>
        <v>0.11777247430567175</v>
      </c>
      <c r="M11" s="66">
        <f t="shared" si="4"/>
        <v>0.12229514969714565</v>
      </c>
      <c r="N11" s="71">
        <f t="shared" si="2"/>
        <v>116.23316718380157</v>
      </c>
      <c r="P11" s="55"/>
    </row>
    <row r="12" spans="1:16" ht="14.45" customHeight="1" x14ac:dyDescent="0.2">
      <c r="A12" s="77" t="s">
        <v>5</v>
      </c>
      <c r="B12" s="78"/>
      <c r="C12" s="78"/>
      <c r="D12" s="78"/>
      <c r="E12" s="78"/>
      <c r="F12" s="79">
        <v>2277408.27</v>
      </c>
      <c r="G12" s="80">
        <v>2394839.84</v>
      </c>
      <c r="H12" s="81">
        <f>F12/$F$16</f>
        <v>0.24776489008056204</v>
      </c>
      <c r="I12" s="81">
        <f t="shared" ref="I12:I16" si="5">G12/$G$16</f>
        <v>0.23720119574671533</v>
      </c>
      <c r="J12" s="82">
        <f>F12</f>
        <v>2277408.27</v>
      </c>
      <c r="K12" s="64">
        <f>G12</f>
        <v>2394839.84</v>
      </c>
      <c r="L12" s="66">
        <f>J12/$J$16</f>
        <v>4.6466665508955687E-2</v>
      </c>
      <c r="M12" s="66">
        <f t="shared" si="4"/>
        <v>4.365283471028112E-2</v>
      </c>
      <c r="N12" s="71">
        <f t="shared" si="2"/>
        <v>105.15636882270564</v>
      </c>
      <c r="P12" s="55"/>
    </row>
    <row r="13" spans="1:16" ht="14.25" customHeight="1" x14ac:dyDescent="0.2">
      <c r="A13" s="77" t="s">
        <v>48</v>
      </c>
      <c r="B13" s="78"/>
      <c r="C13" s="78"/>
      <c r="D13" s="78"/>
      <c r="E13" s="78"/>
      <c r="F13" s="83">
        <v>2997065.4800000004</v>
      </c>
      <c r="G13" s="80">
        <v>3757395.94</v>
      </c>
      <c r="H13" s="84">
        <f>F13/$F$16</f>
        <v>0.32605818157341065</v>
      </c>
      <c r="I13" s="84">
        <f t="shared" si="5"/>
        <v>0.37215800195718035</v>
      </c>
      <c r="J13" s="82">
        <f t="shared" ref="J13:J15" si="6">F13</f>
        <v>2997065.4800000004</v>
      </c>
      <c r="K13" s="64">
        <f t="shared" ref="K13:K15" si="7">G13</f>
        <v>3757395.94</v>
      </c>
      <c r="L13" s="66">
        <f t="shared" si="1"/>
        <v>6.1150054209471075E-2</v>
      </c>
      <c r="M13" s="66">
        <f t="shared" si="4"/>
        <v>6.8489333261593538E-2</v>
      </c>
      <c r="N13" s="71">
        <f t="shared" si="2"/>
        <v>125.36916410648458</v>
      </c>
      <c r="P13" s="55"/>
    </row>
    <row r="14" spans="1:16" ht="14.25" customHeight="1" x14ac:dyDescent="0.2">
      <c r="A14" s="77" t="s">
        <v>3</v>
      </c>
      <c r="B14" s="78"/>
      <c r="C14" s="78"/>
      <c r="D14" s="78"/>
      <c r="E14" s="78"/>
      <c r="F14" s="83">
        <v>874643.66</v>
      </c>
      <c r="G14" s="82">
        <v>866735.2</v>
      </c>
      <c r="H14" s="84">
        <f>F14/$F$16</f>
        <v>9.5154651510754584E-2</v>
      </c>
      <c r="I14" s="84">
        <f t="shared" si="5"/>
        <v>8.5847338265329878E-2</v>
      </c>
      <c r="J14" s="82">
        <f t="shared" si="6"/>
        <v>874643.66</v>
      </c>
      <c r="K14" s="64">
        <f t="shared" si="7"/>
        <v>866735.2</v>
      </c>
      <c r="L14" s="66">
        <f t="shared" si="1"/>
        <v>1.7845625188999934E-2</v>
      </c>
      <c r="M14" s="66">
        <f t="shared" si="4"/>
        <v>1.5798738517387639E-2</v>
      </c>
      <c r="N14" s="85">
        <f t="shared" si="2"/>
        <v>99.095807771590088</v>
      </c>
      <c r="P14" s="55"/>
    </row>
    <row r="15" spans="1:16" ht="14.25" customHeight="1" x14ac:dyDescent="0.2">
      <c r="A15" s="77" t="s">
        <v>4</v>
      </c>
      <c r="B15" s="78"/>
      <c r="C15" s="78"/>
      <c r="D15" s="78"/>
      <c r="E15" s="78"/>
      <c r="F15" s="83">
        <v>3042694.51</v>
      </c>
      <c r="G15" s="82">
        <v>3077267.5</v>
      </c>
      <c r="H15" s="84">
        <f>F15/$F$16</f>
        <v>0.33102227683527274</v>
      </c>
      <c r="I15" s="84">
        <f>G15/$G$16</f>
        <v>0.30479346403077434</v>
      </c>
      <c r="J15" s="82">
        <f t="shared" si="6"/>
        <v>3042694.51</v>
      </c>
      <c r="K15" s="64">
        <f t="shared" si="7"/>
        <v>3077267.5</v>
      </c>
      <c r="L15" s="66">
        <f t="shared" si="1"/>
        <v>6.2081037425101571E-2</v>
      </c>
      <c r="M15" s="66">
        <f t="shared" si="4"/>
        <v>5.609203893017748E-2</v>
      </c>
      <c r="N15" s="71">
        <f>K15/J15*100</f>
        <v>101.13626227958062</v>
      </c>
      <c r="P15" s="55"/>
    </row>
    <row r="16" spans="1:16" s="12" customFormat="1" ht="18.2" customHeight="1" x14ac:dyDescent="0.2">
      <c r="A16" s="86" t="s">
        <v>60</v>
      </c>
      <c r="B16" s="87">
        <f>SUM(B7:B15)</f>
        <v>39819845.039999999</v>
      </c>
      <c r="C16" s="87">
        <f>SUM(C7:C15)</f>
        <v>44764799.889999993</v>
      </c>
      <c r="D16" s="88">
        <f>B16/B16</f>
        <v>1</v>
      </c>
      <c r="E16" s="88">
        <f>C16/C16</f>
        <v>1</v>
      </c>
      <c r="F16" s="89">
        <f>SUM(F7:F15)</f>
        <v>9191811.9199999999</v>
      </c>
      <c r="G16" s="89">
        <f>SUM(G7:G15)</f>
        <v>10096238.48</v>
      </c>
      <c r="H16" s="90">
        <f>SUM(H7:H15)</f>
        <v>1</v>
      </c>
      <c r="I16" s="90">
        <f t="shared" si="5"/>
        <v>1</v>
      </c>
      <c r="J16" s="89">
        <f>SUM(J7:J15)</f>
        <v>49011656.960000001</v>
      </c>
      <c r="K16" s="89">
        <f>SUM(K7:K15)</f>
        <v>54861038.36999999</v>
      </c>
      <c r="L16" s="91">
        <f>J16/J16</f>
        <v>1</v>
      </c>
      <c r="M16" s="91">
        <f t="shared" si="4"/>
        <v>1</v>
      </c>
      <c r="N16" s="92">
        <f>K16/J16*100</f>
        <v>111.93467385682116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2022-11-07T07:38:50Z</dcterms:modified>
</cp:coreProperties>
</file>