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5" windowWidth="19440" windowHeight="6210" activeTab="0"/>
  </bookViews>
  <sheets>
    <sheet name="BU 30.09.2016" sheetId="1" r:id="rId1"/>
    <sheet name="BS 30.09.2016" sheetId="2" r:id="rId2"/>
    <sheet name="BNT 30.09.2016" sheetId="3" r:id="rId3"/>
    <sheet name="IPK 30.09.2016" sheetId="4" r:id="rId4"/>
  </sheets>
  <definedNames>
    <definedName name="_xlnm.Print_Area" localSheetId="1">'BS 30.09.2016'!$A$1:$E$111</definedName>
    <definedName name="_xlnm.Print_Area" localSheetId="0">'BU 30.09.2016'!$A$1:$E$120</definedName>
    <definedName name="_xlnm.Print_Area" localSheetId="3">'IPK 30.09.2016'!$A$1:$K$43</definedName>
  </definedNames>
  <calcPr fullCalcOnLoad="1"/>
</workbook>
</file>

<file path=xl/sharedStrings.xml><?xml version="1.0" encoding="utf-8"?>
<sst xmlns="http://schemas.openxmlformats.org/spreadsheetml/2006/main" count="405" uniqueCount="356">
  <si>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</si>
  <si>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</si>
  <si>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</si>
  <si>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</si>
  <si>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</si>
  <si>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</si>
  <si>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</si>
  <si>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</si>
  <si>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</si>
  <si>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</si>
  <si>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</si>
  <si>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</si>
  <si>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</si>
  <si>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</si>
  <si>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</si>
  <si>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</si>
  <si>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</si>
  <si>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</si>
  <si>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</si>
  <si>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</si>
  <si>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</si>
  <si>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</si>
  <si>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</si>
  <si>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</si>
  <si>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</si>
  <si>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</si>
  <si>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</si>
  <si>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</si>
  <si>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</si>
  <si>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</si>
  <si>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</si>
  <si>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</si>
  <si>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</si>
  <si>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</si>
  <si>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</si>
  <si>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</si>
  <si>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</si>
  <si>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</si>
  <si>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</si>
  <si>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</si>
  <si>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</si>
  <si>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</si>
  <si>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</si>
  <si>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</si>
  <si>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</si>
  <si>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</si>
  <si>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</si>
  <si>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</si>
  <si>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</si>
  <si>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</si>
  <si>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</si>
  <si>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</si>
  <si>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</si>
  <si>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</si>
  <si>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</si>
  <si>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</si>
  <si>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</si>
  <si>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</si>
  <si>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</si>
  <si>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</si>
  <si>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</si>
  <si>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</si>
  <si>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</si>
  <si>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</si>
  <si>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</si>
  <si>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</si>
  <si>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</si>
  <si>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</si>
  <si>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</si>
  <si>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</si>
  <si>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</si>
  <si>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</si>
  <si>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</si>
  <si>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</si>
  <si>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</si>
  <si>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</si>
  <si>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</si>
  <si>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</si>
  <si>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</si>
  <si>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</si>
  <si>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</si>
  <si>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</si>
  <si>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</si>
  <si>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</si>
  <si>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</si>
  <si>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</si>
  <si>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</si>
  <si>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</si>
  <si>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</si>
  <si>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</si>
  <si>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</si>
  <si>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</si>
  <si>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</si>
  <si>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</si>
  <si>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</si>
  <si>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</si>
  <si>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</si>
  <si>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</si>
  <si>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</si>
  <si>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</si>
  <si>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</si>
  <si>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</si>
  <si>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</si>
  <si>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</si>
  <si>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</si>
  <si>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</si>
  <si>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</si>
  <si>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</si>
  <si>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</si>
  <si>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</si>
  <si>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</si>
  <si>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</si>
  <si>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</si>
  <si>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</si>
  <si>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</si>
  <si>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</si>
  <si>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</si>
  <si>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</si>
  <si>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</si>
  <si>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</si>
  <si>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</si>
  <si>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</si>
  <si>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</si>
  <si>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</si>
  <si>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</si>
  <si>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</si>
  <si>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</si>
  <si>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</si>
  <si>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</si>
  <si>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</si>
  <si>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</si>
  <si>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</si>
  <si>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</si>
  <si>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</si>
  <si>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</si>
  <si>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</si>
  <si>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</si>
  <si>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</si>
  <si>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</si>
  <si>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</si>
  <si>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</si>
  <si>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</si>
  <si>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</si>
  <si>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</si>
  <si>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</si>
  <si>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</si>
  <si>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</si>
  <si>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</si>
  <si>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</si>
  <si>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</si>
  <si>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</si>
  <si>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</si>
  <si>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</si>
  <si>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</si>
  <si>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</si>
  <si>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</si>
  <si>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</si>
  <si>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</si>
  <si>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</si>
  <si>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</si>
  <si>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</si>
  <si>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</si>
  <si>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</si>
  <si>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</si>
  <si>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</si>
  <si>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</si>
  <si>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</si>
  <si>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</si>
  <si>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</si>
  <si>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</si>
  <si>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</si>
  <si>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</si>
  <si>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</si>
  <si>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</si>
  <si>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</si>
  <si>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</si>
  <si>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</si>
  <si>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</si>
  <si>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</si>
  <si>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</si>
  <si>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</si>
  <si>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</si>
  <si>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</si>
  <si>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</si>
  <si>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</si>
  <si>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</si>
  <si>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</si>
  <si>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</si>
  <si>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</si>
  <si>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</si>
  <si>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</si>
  <si>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</si>
  <si>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</si>
  <si>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</si>
  <si>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</si>
  <si>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</si>
  <si>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</si>
  <si>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</si>
  <si>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</si>
  <si>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</si>
  <si>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</si>
  <si>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</si>
  <si>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</si>
  <si>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</si>
  <si>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</si>
  <si>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</si>
  <si>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</si>
  <si>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</si>
  <si>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</si>
  <si>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</si>
  <si>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</si>
  <si>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</si>
  <si>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</si>
  <si>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</si>
  <si>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</si>
  <si>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</si>
  <si>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</si>
  <si>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</si>
  <si>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</si>
  <si>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</si>
  <si>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</si>
  <si>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</si>
  <si>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</si>
  <si>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</si>
  <si>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</si>
  <si>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</si>
  <si>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</si>
  <si>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</si>
  <si>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</si>
  <si>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</si>
  <si>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</si>
  <si>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</si>
  <si>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</si>
  <si>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</si>
  <si>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</si>
  <si>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</si>
  <si>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</si>
  <si>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</si>
  <si>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</si>
  <si>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</si>
  <si>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</si>
  <si>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</si>
  <si>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</si>
  <si>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</si>
  <si>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</si>
  <si>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</si>
  <si>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</si>
  <si>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</si>
  <si>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</si>
  <si>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</si>
  <si>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</si>
  <si>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</si>
  <si>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</si>
  <si>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</si>
  <si>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</si>
  <si>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</si>
  <si>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</si>
  <si>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</si>
  <si>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</si>
  <si>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</si>
  <si>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</si>
  <si>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</si>
  <si>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</si>
  <si>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</si>
  <si>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</si>
  <si>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</si>
  <si>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</si>
  <si>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</si>
  <si>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</si>
  <si>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</si>
  <si>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</si>
  <si>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</si>
  <si>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</si>
  <si>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</si>
  <si>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</si>
  <si>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</si>
  <si>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</si>
  <si>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</si>
  <si>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</si>
  <si>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</si>
  <si>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</si>
  <si>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</si>
  <si>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</si>
  <si>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</si>
  <si>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</si>
  <si>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</si>
  <si>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</si>
  <si>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</si>
  <si>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</si>
  <si>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</si>
  <si>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</si>
  <si>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</si>
  <si>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</si>
  <si>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</si>
  <si>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</si>
  <si>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</si>
  <si>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</si>
  <si>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</si>
  <si>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</si>
  <si>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</si>
  <si>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</si>
  <si>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</si>
  <si>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</si>
  <si>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</si>
  <si>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</si>
  <si>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</si>
  <si>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</si>
  <si>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Prethodna godina 31.12.2015.</t>
  </si>
  <si>
    <t>od 01.01. do 30.09.2016</t>
  </si>
  <si>
    <t>Prethodna godina 30.09.2015</t>
  </si>
  <si>
    <t>na dan 30.09.2016.</t>
  </si>
  <si>
    <t>od 01.01 do 30.09.2016.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</si>
  <si>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</si>
  <si>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</si>
  <si>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</si>
  <si>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</si>
  <si>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</si>
  <si>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</si>
  <si>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</si>
  <si>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</si>
  <si>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</si>
  <si>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</si>
  <si>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</si>
  <si>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</si>
  <si>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2015.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</si>
  <si>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</si>
  <si>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</si>
  <si>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</si>
  <si>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</si>
  <si>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</si>
  <si>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</si>
  <si>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</si>
  <si>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</si>
  <si>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</si>
  <si>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</si>
  <si>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2014. godine</t>
  </si>
  <si>
    <t>Stanje na dan 1. januar 2016.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</si>
  <si>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</si>
  <si>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</si>
  <si>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</si>
  <si>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</si>
  <si>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31.jun 2016. godine</t>
  </si>
  <si>
    <t>U PODGORICI</t>
  </si>
  <si>
    <t>Datum, 19.10.2016</t>
  </si>
  <si>
    <t>Izvršni direktor: IVAN LERO</t>
  </si>
  <si>
    <r>
      <rPr>
        <b/>
        <sz val="11"/>
        <rFont val="Calibri"/>
        <family val="2"/>
      </rPr>
      <t>9802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9822</t>
    </r>
    <r>
      <rPr>
        <sz val="11"/>
        <rFont val="Calibri"/>
        <family val="2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</si>
  <si>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</rPr>
      <t>saosiguranja</t>
    </r>
    <r>
      <rPr>
        <sz val="11"/>
        <rFont val="Calibri"/>
        <family val="2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</si>
  <si>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</rPr>
      <t>reosiguravača</t>
    </r>
    <r>
      <rPr>
        <sz val="11"/>
        <rFont val="Calibri"/>
        <family val="2"/>
      </rPr>
      <t xml:space="preserve"> i retrocesionara u naknadama šteta</t>
    </r>
  </si>
  <si>
    <r>
      <rPr>
        <b/>
        <sz val="11"/>
        <rFont val="Calibri"/>
        <family val="2"/>
      </rPr>
      <t>775,</t>
    </r>
    <r>
      <rPr>
        <sz val="11"/>
        <rFont val="Calibri"/>
        <family val="2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</si>
  <si>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</rPr>
      <t>i drugi rashodi</t>
    </r>
  </si>
  <si>
    <r>
      <t xml:space="preserve">Vrsta osiguranja: </t>
    </r>
    <r>
      <rPr>
        <b/>
        <sz val="11"/>
        <rFont val="Calibri"/>
        <family val="2"/>
      </rPr>
      <t>NEŽIVOTNO OSGURANJE</t>
    </r>
    <r>
      <rPr>
        <sz val="11"/>
        <rFont val="Calibri"/>
        <family val="2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</si>
  <si>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</si>
  <si>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</rPr>
      <t>SWISS OSIGURANJE AD</t>
    </r>
    <r>
      <rPr>
        <sz val="11"/>
        <rFont val="Calibri"/>
        <family val="2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</si>
  <si>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</rPr>
      <t>02096064</t>
    </r>
  </si>
  <si>
    <r>
      <t>Šifra djelatnosti:</t>
    </r>
    <r>
      <rPr>
        <b/>
        <sz val="11"/>
        <rFont val="Calibri"/>
        <family val="2"/>
      </rPr>
      <t xml:space="preserve"> 6512</t>
    </r>
  </si>
  <si>
    <t>Lice odgovorno za sastavljanje bilansa:  MAJA BESOVIC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</si>
</sst>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\ _D_i_n_._-;\-* #,##0.00\ _D_i_n_._-;_-* &quot;-&quot;??\ _D_i_n_._-;_-@_-"/>
    <numFmt numFmtId="166" formatCode="_(* #,##0_);_(* \(#,##0\);_(* &quot;-&quot;??_);_(@_)"/>
    <numFmt numFmtId="167" formatCode="_(* #,##0.0000_);_(* \(#,##0.0000\);_(* &quot;-&quot;??_);_(@_)"/>
    <numFmt numFmtId="168" formatCode="#,##0.00_ ;\-#,##0.00\ "/>
    <numFmt numFmtId="169" formatCode="_-* #,##0\ _€_-;\-* #,##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  <family val="0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62" applyBorder="1">
      <alignment/>
      <protection/>
    </xf>
    <xf numFmtId="0" fontId="2" fillId="0" borderId="0" xfId="62" applyFont="1" applyBorder="1">
      <alignment/>
      <protection/>
    </xf>
    <xf numFmtId="0" fontId="2" fillId="0" borderId="0" xfId="62">
      <alignment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vertical="center"/>
      <protection/>
    </xf>
    <xf numFmtId="3" fontId="9" fillId="0" borderId="0" xfId="62" applyNumberFormat="1" applyFont="1" applyFill="1" applyBorder="1" applyAlignment="1">
      <alignment horizontal="center" vertical="center"/>
      <protection/>
    </xf>
    <xf numFmtId="3" fontId="2" fillId="0" borderId="0" xfId="62" applyNumberFormat="1" applyFont="1" applyAlignment="1">
      <alignment horizontal="center" vertical="center"/>
      <protection/>
    </xf>
    <xf numFmtId="0" fontId="2" fillId="0" borderId="0" xfId="62" applyFont="1" applyFill="1" applyBorder="1">
      <alignment/>
      <protection/>
    </xf>
    <xf numFmtId="0" fontId="2" fillId="0" borderId="0" xfId="62" applyFont="1" applyFill="1">
      <alignment/>
      <protection/>
    </xf>
    <xf numFmtId="164" fontId="2" fillId="0" borderId="0" xfId="62" applyNumberFormat="1">
      <alignment/>
      <protection/>
    </xf>
    <xf numFmtId="164" fontId="2" fillId="0" borderId="0" xfId="62" applyNumberFormat="1" applyFont="1">
      <alignment/>
      <protection/>
    </xf>
    <xf numFmtId="4" fontId="2" fillId="0" borderId="0" xfId="62" applyNumberFormat="1" applyFont="1">
      <alignment/>
      <protection/>
    </xf>
    <xf numFmtId="0" fontId="2" fillId="33" borderId="0" xfId="62" applyFill="1" applyBorder="1" applyAlignment="1">
      <alignment wrapText="1"/>
      <protection/>
    </xf>
    <xf numFmtId="164" fontId="2" fillId="0" borderId="0" xfId="42" applyFont="1" applyAlignment="1">
      <alignment/>
    </xf>
    <xf numFmtId="164" fontId="2" fillId="33" borderId="0" xfId="42" applyFont="1" applyFill="1" applyBorder="1" applyAlignment="1">
      <alignment wrapText="1"/>
    </xf>
    <xf numFmtId="164" fontId="11" fillId="33" borderId="0" xfId="42" applyFont="1" applyFill="1" applyAlignment="1">
      <alignment/>
    </xf>
    <xf numFmtId="164" fontId="2" fillId="0" borderId="0" xfId="42" applyFont="1" applyFill="1" applyBorder="1" applyAlignment="1">
      <alignment/>
    </xf>
    <xf numFmtId="164" fontId="2" fillId="0" borderId="0" xfId="42" applyFont="1" applyBorder="1" applyAlignment="1">
      <alignment wrapText="1"/>
    </xf>
    <xf numFmtId="164" fontId="2" fillId="0" borderId="0" xfId="42" applyFont="1" applyFill="1" applyAlignment="1">
      <alignment/>
    </xf>
    <xf numFmtId="9" fontId="2" fillId="0" borderId="0" xfId="62" applyNumberFormat="1" applyFont="1">
      <alignment/>
      <protection/>
    </xf>
    <xf numFmtId="3" fontId="8" fillId="0" borderId="0" xfId="62" applyNumberFormat="1" applyFont="1" applyAlignment="1">
      <alignment horizontal="center" vertical="center"/>
      <protection/>
    </xf>
    <xf numFmtId="43" fontId="2" fillId="33" borderId="0" xfId="44" applyFont="1" applyFill="1" applyBorder="1" applyAlignment="1">
      <alignment/>
    </xf>
    <xf numFmtId="43" fontId="2" fillId="33" borderId="0" xfId="44" applyFont="1" applyFill="1" applyAlignment="1">
      <alignment/>
    </xf>
    <xf numFmtId="0" fontId="0" fillId="0" borderId="0" xfId="64">
      <alignment/>
      <protection/>
    </xf>
    <xf numFmtId="0" fontId="0" fillId="0" borderId="0" xfId="64" applyBorder="1">
      <alignment/>
      <protection/>
    </xf>
    <xf numFmtId="0" fontId="0" fillId="0" borderId="0" xfId="64" applyAlignment="1">
      <alignment horizontal="center" vertical="justify" wrapText="1"/>
      <protection/>
    </xf>
    <xf numFmtId="0" fontId="52" fillId="0" borderId="10" xfId="64" applyFont="1" applyBorder="1" applyAlignment="1">
      <alignment vertical="top" wrapText="1"/>
      <protection/>
    </xf>
    <xf numFmtId="169" fontId="0" fillId="0" borderId="10" xfId="50" applyNumberFormat="1" applyFont="1" applyBorder="1" applyAlignment="1">
      <alignment/>
    </xf>
    <xf numFmtId="169" fontId="0" fillId="0" borderId="10" xfId="50" applyNumberFormat="1" applyFont="1" applyBorder="1" applyAlignment="1">
      <alignment/>
    </xf>
    <xf numFmtId="0" fontId="53" fillId="0" borderId="10" xfId="64" applyFont="1" applyBorder="1" applyAlignment="1">
      <alignment vertical="top" wrapText="1"/>
      <protection/>
    </xf>
    <xf numFmtId="0" fontId="53" fillId="0" borderId="10" xfId="64" applyFont="1" applyFill="1" applyBorder="1" applyAlignment="1">
      <alignment vertical="top" wrapText="1"/>
      <protection/>
    </xf>
    <xf numFmtId="169" fontId="2" fillId="33" borderId="10" xfId="50" applyNumberFormat="1" applyFont="1" applyFill="1" applyBorder="1" applyAlignment="1">
      <alignment/>
    </xf>
    <xf numFmtId="169" fontId="0" fillId="0" borderId="0" xfId="64" applyNumberFormat="1">
      <alignment/>
      <protection/>
    </xf>
    <xf numFmtId="0" fontId="52" fillId="0" borderId="10" xfId="64" applyFont="1" applyFill="1" applyBorder="1" applyAlignment="1">
      <alignment vertical="top" wrapText="1"/>
      <protection/>
    </xf>
    <xf numFmtId="169" fontId="0" fillId="0" borderId="10" xfId="50" applyNumberFormat="1" applyFont="1" applyBorder="1" applyAlignment="1">
      <alignment horizontal="center" vertical="center"/>
    </xf>
    <xf numFmtId="3" fontId="8" fillId="0" borderId="0" xfId="62" applyNumberFormat="1" applyFont="1" applyAlignment="1">
      <alignment horizontal="center" vertical="center"/>
      <protection/>
    </xf>
    <xf numFmtId="0" fontId="2" fillId="0" borderId="0" xfId="62" applyFont="1" applyBorder="1" applyAlignment="1">
      <alignment wrapText="1"/>
      <protection/>
    </xf>
    <xf numFmtId="0" fontId="2" fillId="0" borderId="0" xfId="62" applyBorder="1" applyAlignment="1">
      <alignment wrapText="1"/>
      <protection/>
    </xf>
    <xf numFmtId="0" fontId="0" fillId="0" borderId="0" xfId="64" applyBorder="1" applyAlignment="1">
      <alignment horizontal="left"/>
      <protection/>
    </xf>
    <xf numFmtId="0" fontId="50" fillId="0" borderId="0" xfId="64" applyFont="1" applyBorder="1" applyAlignment="1">
      <alignment wrapText="1"/>
      <protection/>
    </xf>
    <xf numFmtId="164" fontId="2" fillId="0" borderId="0" xfId="42" applyFont="1" applyFill="1" applyBorder="1" applyAlignment="1">
      <alignment wrapText="1"/>
    </xf>
    <xf numFmtId="164" fontId="7" fillId="0" borderId="0" xfId="42" applyFont="1" applyFill="1" applyBorder="1" applyAlignment="1">
      <alignment/>
    </xf>
    <xf numFmtId="164" fontId="2" fillId="0" borderId="0" xfId="42" applyFont="1" applyBorder="1" applyAlignment="1">
      <alignment/>
    </xf>
    <xf numFmtId="0" fontId="8" fillId="0" borderId="0" xfId="62" applyFont="1" applyBorder="1">
      <alignment/>
      <protection/>
    </xf>
    <xf numFmtId="0" fontId="8" fillId="0" borderId="0" xfId="62" applyFont="1" applyBorder="1" applyAlignment="1">
      <alignment wrapText="1"/>
      <protection/>
    </xf>
    <xf numFmtId="166" fontId="8" fillId="0" borderId="0" xfId="62" applyNumberFormat="1" applyFont="1" applyFill="1" applyBorder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3" fontId="2" fillId="0" borderId="0" xfId="62" applyNumberFormat="1" applyFont="1" applyBorder="1" applyAlignment="1">
      <alignment horizontal="center" vertical="center"/>
      <protection/>
    </xf>
    <xf numFmtId="3" fontId="8" fillId="0" borderId="0" xfId="62" applyNumberFormat="1" applyFont="1" applyBorder="1" applyAlignment="1">
      <alignment horizontal="center" vertical="center"/>
      <protection/>
    </xf>
    <xf numFmtId="0" fontId="2" fillId="0" borderId="0" xfId="62" applyFont="1" applyBorder="1" applyAlignment="1">
      <alignment vertical="center"/>
      <protection/>
    </xf>
    <xf numFmtId="43" fontId="11" fillId="0" borderId="0" xfId="44" applyFont="1" applyBorder="1" applyAlignment="1">
      <alignment/>
    </xf>
    <xf numFmtId="168" fontId="2" fillId="0" borderId="0" xfId="62" applyNumberFormat="1" applyFont="1" applyBorder="1">
      <alignment/>
      <protection/>
    </xf>
    <xf numFmtId="43" fontId="2" fillId="0" borderId="0" xfId="62" applyNumberFormat="1" applyFont="1" applyBorder="1">
      <alignment/>
      <protection/>
    </xf>
    <xf numFmtId="0" fontId="3" fillId="0" borderId="0" xfId="62" applyFont="1" applyBorder="1">
      <alignment/>
      <protection/>
    </xf>
    <xf numFmtId="165" fontId="3" fillId="0" borderId="0" xfId="62" applyNumberFormat="1" applyFont="1" applyBorder="1">
      <alignment/>
      <protection/>
    </xf>
    <xf numFmtId="43" fontId="3" fillId="0" borderId="0" xfId="44" applyFont="1" applyBorder="1" applyAlignment="1">
      <alignment/>
    </xf>
    <xf numFmtId="165" fontId="2" fillId="0" borderId="0" xfId="62" applyNumberFormat="1" applyFont="1" applyBorder="1">
      <alignment/>
      <protection/>
    </xf>
    <xf numFmtId="4" fontId="2" fillId="0" borderId="0" xfId="62" applyNumberFormat="1" applyFont="1" applyBorder="1">
      <alignment/>
      <protection/>
    </xf>
    <xf numFmtId="164" fontId="2" fillId="0" borderId="0" xfId="62" applyNumberFormat="1" applyFont="1" applyBorder="1">
      <alignment/>
      <protection/>
    </xf>
    <xf numFmtId="0" fontId="0" fillId="0" borderId="0" xfId="0" applyBorder="1" applyAlignment="1" applyProtection="1">
      <alignment/>
      <protection locked="0"/>
    </xf>
    <xf numFmtId="0" fontId="5" fillId="0" borderId="0" xfId="62" applyFont="1" applyBorder="1">
      <alignment/>
      <protection/>
    </xf>
    <xf numFmtId="0" fontId="5" fillId="0" borderId="0" xfId="62" applyFont="1" applyBorder="1" applyAlignment="1">
      <alignment wrapText="1"/>
      <protection/>
    </xf>
    <xf numFmtId="0" fontId="5" fillId="0" borderId="0" xfId="62" applyFont="1" applyBorder="1" applyAlignment="1">
      <alignment vertical="center"/>
      <protection/>
    </xf>
    <xf numFmtId="43" fontId="17" fillId="0" borderId="0" xfId="62" applyNumberFormat="1" applyFont="1" applyFill="1" applyBorder="1" applyAlignment="1">
      <alignment vertical="center"/>
      <protection/>
    </xf>
    <xf numFmtId="0" fontId="11" fillId="0" borderId="0" xfId="0" applyFont="1" applyAlignment="1">
      <alignment horizontal="left"/>
    </xf>
    <xf numFmtId="164" fontId="11" fillId="0" borderId="0" xfId="42" applyFont="1" applyAlignment="1">
      <alignment/>
    </xf>
    <xf numFmtId="164" fontId="11" fillId="0" borderId="0" xfId="0" applyNumberFormat="1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62" applyFont="1" applyFill="1" applyBorder="1">
      <alignment/>
      <protection/>
    </xf>
    <xf numFmtId="164" fontId="18" fillId="0" borderId="10" xfId="42" applyFont="1" applyFill="1" applyBorder="1" applyAlignment="1">
      <alignment horizontal="center" vertical="center" wrapText="1"/>
    </xf>
    <xf numFmtId="0" fontId="18" fillId="0" borderId="10" xfId="62" applyFont="1" applyFill="1" applyBorder="1" applyAlignment="1">
      <alignment horizontal="center" vertical="center"/>
      <protection/>
    </xf>
    <xf numFmtId="3" fontId="18" fillId="0" borderId="10" xfId="62" applyNumberFormat="1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>
      <alignment vertical="center" wrapText="1"/>
      <protection/>
    </xf>
    <xf numFmtId="0" fontId="18" fillId="0" borderId="10" xfId="62" applyFont="1" applyFill="1" applyBorder="1">
      <alignment/>
      <protection/>
    </xf>
    <xf numFmtId="164" fontId="18" fillId="0" borderId="10" xfId="42" applyFont="1" applyFill="1" applyBorder="1" applyAlignment="1">
      <alignment horizontal="right"/>
    </xf>
    <xf numFmtId="164" fontId="18" fillId="0" borderId="10" xfId="42" applyFont="1" applyFill="1" applyBorder="1" applyAlignment="1">
      <alignment/>
    </xf>
    <xf numFmtId="0" fontId="11" fillId="0" borderId="10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vertical="center"/>
      <protection/>
    </xf>
    <xf numFmtId="0" fontId="11" fillId="0" borderId="10" xfId="62" applyFont="1" applyFill="1" applyBorder="1">
      <alignment/>
      <protection/>
    </xf>
    <xf numFmtId="164" fontId="11" fillId="0" borderId="10" xfId="42" applyFont="1" applyFill="1" applyBorder="1" applyAlignment="1">
      <alignment/>
    </xf>
    <xf numFmtId="3" fontId="11" fillId="0" borderId="10" xfId="62" applyNumberFormat="1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vertical="center" wrapText="1"/>
      <protection/>
    </xf>
    <xf numFmtId="164" fontId="11" fillId="0" borderId="10" xfId="42" applyFont="1" applyFill="1" applyBorder="1" applyAlignment="1">
      <alignment horizontal="center"/>
    </xf>
    <xf numFmtId="0" fontId="18" fillId="0" borderId="10" xfId="62" applyFont="1" applyFill="1" applyBorder="1" applyAlignment="1">
      <alignment vertical="center"/>
      <protection/>
    </xf>
    <xf numFmtId="0" fontId="18" fillId="0" borderId="10" xfId="62" applyFont="1" applyFill="1" applyBorder="1" applyAlignment="1">
      <alignment horizontal="left" vertical="center"/>
      <protection/>
    </xf>
    <xf numFmtId="164" fontId="18" fillId="0" borderId="10" xfId="42" applyFont="1" applyFill="1" applyBorder="1" applyAlignment="1">
      <alignment vertical="center"/>
    </xf>
    <xf numFmtId="164" fontId="11" fillId="0" borderId="10" xfId="42" applyFont="1" applyFill="1" applyBorder="1" applyAlignment="1">
      <alignment vertical="center"/>
    </xf>
    <xf numFmtId="167" fontId="11" fillId="0" borderId="10" xfId="44" applyNumberFormat="1" applyFont="1" applyFill="1" applyBorder="1" applyAlignment="1">
      <alignment/>
    </xf>
    <xf numFmtId="3" fontId="11" fillId="0" borderId="10" xfId="62" applyNumberFormat="1" applyFont="1" applyFill="1" applyBorder="1" applyAlignment="1">
      <alignment horizontal="center" vertical="center" wrapText="1"/>
      <protection/>
    </xf>
    <xf numFmtId="164" fontId="11" fillId="33" borderId="0" xfId="42" applyFont="1" applyFill="1" applyAlignment="1">
      <alignment/>
    </xf>
    <xf numFmtId="164" fontId="18" fillId="33" borderId="10" xfId="42" applyFont="1" applyFill="1" applyBorder="1" applyAlignment="1">
      <alignment horizontal="center" vertical="center" wrapText="1"/>
    </xf>
    <xf numFmtId="0" fontId="18" fillId="0" borderId="10" xfId="62" applyFont="1" applyBorder="1" applyAlignment="1">
      <alignment horizontal="center" vertical="center"/>
      <protection/>
    </xf>
    <xf numFmtId="169" fontId="18" fillId="33" borderId="10" xfId="42" applyNumberFormat="1" applyFont="1" applyFill="1" applyBorder="1" applyAlignment="1">
      <alignment horizontal="center" vertical="center"/>
    </xf>
    <xf numFmtId="169" fontId="18" fillId="0" borderId="10" xfId="42" applyNumberFormat="1" applyFont="1" applyFill="1" applyBorder="1" applyAlignment="1">
      <alignment horizontal="center" vertical="center"/>
    </xf>
    <xf numFmtId="0" fontId="11" fillId="0" borderId="10" xfId="62" applyFont="1" applyBorder="1">
      <alignment/>
      <protection/>
    </xf>
    <xf numFmtId="0" fontId="11" fillId="0" borderId="10" xfId="62" applyFont="1" applyBorder="1" applyAlignment="1">
      <alignment horizontal="left" vertical="center"/>
      <protection/>
    </xf>
    <xf numFmtId="3" fontId="11" fillId="0" borderId="10" xfId="62" applyNumberFormat="1" applyFont="1" applyBorder="1" applyAlignment="1">
      <alignment horizontal="center" vertical="center"/>
      <protection/>
    </xf>
    <xf numFmtId="0" fontId="18" fillId="0" borderId="10" xfId="62" applyFont="1" applyBorder="1" applyAlignment="1">
      <alignment vertical="center"/>
      <protection/>
    </xf>
    <xf numFmtId="164" fontId="11" fillId="0" borderId="10" xfId="42" applyFont="1" applyBorder="1" applyAlignment="1">
      <alignment/>
    </xf>
    <xf numFmtId="0" fontId="11" fillId="0" borderId="10" xfId="62" applyFont="1" applyBorder="1" applyAlignment="1">
      <alignment horizontal="left" vertical="center" wrapText="1"/>
      <protection/>
    </xf>
    <xf numFmtId="164" fontId="18" fillId="0" borderId="10" xfId="42" applyFont="1" applyBorder="1" applyAlignment="1">
      <alignment/>
    </xf>
    <xf numFmtId="0" fontId="11" fillId="33" borderId="10" xfId="62" applyFont="1" applyFill="1" applyBorder="1" applyAlignment="1">
      <alignment horizontal="left" vertical="center" wrapText="1"/>
      <protection/>
    </xf>
    <xf numFmtId="0" fontId="18" fillId="0" borderId="10" xfId="62" applyFont="1" applyBorder="1" applyAlignment="1">
      <alignment vertical="center" wrapText="1"/>
      <protection/>
    </xf>
    <xf numFmtId="3" fontId="18" fillId="0" borderId="10" xfId="62" applyNumberFormat="1" applyFont="1" applyBorder="1" applyAlignment="1">
      <alignment horizontal="center" vertical="center"/>
      <protection/>
    </xf>
    <xf numFmtId="0" fontId="11" fillId="0" borderId="10" xfId="62" applyNumberFormat="1" applyFont="1" applyBorder="1" applyAlignment="1">
      <alignment horizontal="center" vertical="center" wrapText="1"/>
      <protection/>
    </xf>
    <xf numFmtId="0" fontId="52" fillId="0" borderId="10" xfId="64" applyFont="1" applyBorder="1" applyAlignment="1">
      <alignment horizontal="center" vertical="center" wrapText="1"/>
      <protection/>
    </xf>
    <xf numFmtId="0" fontId="52" fillId="0" borderId="10" xfId="64" applyFont="1" applyBorder="1" applyAlignment="1">
      <alignment horizontal="center" vertical="top" wrapText="1"/>
      <protection/>
    </xf>
    <xf numFmtId="0" fontId="52" fillId="0" borderId="10" xfId="64" applyFont="1" applyFill="1" applyBorder="1" applyAlignment="1">
      <alignment horizontal="center" vertical="top" wrapText="1"/>
      <protection/>
    </xf>
    <xf numFmtId="0" fontId="11" fillId="0" borderId="0" xfId="62" applyFont="1" applyBorder="1">
      <alignment/>
      <protection/>
    </xf>
    <xf numFmtId="3" fontId="11" fillId="0" borderId="0" xfId="62" applyNumberFormat="1" applyFont="1" applyBorder="1" applyAlignment="1">
      <alignment horizontal="center" vertical="center"/>
      <protection/>
    </xf>
    <xf numFmtId="43" fontId="11" fillId="33" borderId="0" xfId="44" applyFont="1" applyFill="1" applyBorder="1" applyAlignment="1">
      <alignment/>
    </xf>
    <xf numFmtId="0" fontId="11" fillId="0" borderId="0" xfId="62" applyFont="1" applyBorder="1" applyAlignment="1">
      <alignment vertical="center"/>
      <protection/>
    </xf>
    <xf numFmtId="43" fontId="18" fillId="33" borderId="10" xfId="44" applyFont="1" applyFill="1" applyBorder="1" applyAlignment="1">
      <alignment horizontal="center" vertical="center" wrapText="1"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33" borderId="10" xfId="62" applyFont="1" applyFill="1" applyBorder="1" applyAlignment="1">
      <alignment horizontal="center" vertical="center"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0" xfId="62" applyFont="1" applyBorder="1" applyAlignment="1">
      <alignment vertical="center"/>
      <protection/>
    </xf>
    <xf numFmtId="164" fontId="50" fillId="0" borderId="10" xfId="42" applyFont="1" applyFill="1" applyBorder="1" applyAlignment="1">
      <alignment/>
    </xf>
    <xf numFmtId="164" fontId="0" fillId="0" borderId="10" xfId="42" applyFont="1" applyBorder="1" applyAlignment="1">
      <alignment/>
    </xf>
    <xf numFmtId="164" fontId="0" fillId="0" borderId="10" xfId="42" applyFont="1" applyBorder="1" applyAlignment="1">
      <alignment horizontal="center"/>
    </xf>
    <xf numFmtId="164" fontId="0" fillId="0" borderId="10" xfId="42" applyFont="1" applyBorder="1" applyAlignment="1">
      <alignment/>
    </xf>
    <xf numFmtId="164" fontId="11" fillId="33" borderId="10" xfId="42" applyFont="1" applyFill="1" applyBorder="1" applyAlignment="1">
      <alignment/>
    </xf>
    <xf numFmtId="164" fontId="0" fillId="0" borderId="10" xfId="42" applyFont="1" applyFill="1" applyBorder="1" applyAlignment="1">
      <alignment/>
    </xf>
    <xf numFmtId="0" fontId="11" fillId="0" borderId="0" xfId="62" applyFont="1" applyBorder="1" applyAlignment="1">
      <alignment wrapText="1"/>
      <protection/>
    </xf>
    <xf numFmtId="0" fontId="11" fillId="0" borderId="0" xfId="62" applyFont="1" applyBorder="1" applyAlignment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64" applyBorder="1" applyAlignment="1">
      <alignment/>
      <protection/>
    </xf>
    <xf numFmtId="0" fontId="18" fillId="0" borderId="1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wrapText="1"/>
      <protection/>
    </xf>
    <xf numFmtId="0" fontId="4" fillId="34" borderId="0" xfId="62" applyFont="1" applyFill="1" applyBorder="1" applyAlignment="1">
      <alignment horizontal="center" vertical="center" wrapText="1"/>
      <protection/>
    </xf>
    <xf numFmtId="0" fontId="4" fillId="34" borderId="0" xfId="62" applyFont="1" applyFill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0" fontId="6" fillId="0" borderId="0" xfId="62" applyFont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18" fillId="0" borderId="10" xfId="62" applyFont="1" applyBorder="1" applyAlignment="1">
      <alignment horizontal="center" vertical="center" wrapText="1"/>
      <protection/>
    </xf>
    <xf numFmtId="0" fontId="0" fillId="0" borderId="0" xfId="64" applyFill="1" applyBorder="1" applyAlignment="1">
      <alignment wrapText="1"/>
      <protection/>
    </xf>
    <xf numFmtId="0" fontId="0" fillId="0" borderId="0" xfId="64" applyAlignment="1">
      <alignment wrapText="1"/>
      <protection/>
    </xf>
    <xf numFmtId="0" fontId="2" fillId="0" borderId="0" xfId="62" applyFont="1" applyBorder="1" applyAlignment="1">
      <alignment wrapText="1"/>
      <protection/>
    </xf>
    <xf numFmtId="0" fontId="2" fillId="0" borderId="0" xfId="62" applyBorder="1" applyAlignment="1">
      <alignment wrapText="1"/>
      <protection/>
    </xf>
    <xf numFmtId="0" fontId="53" fillId="35" borderId="11" xfId="64" applyFont="1" applyFill="1" applyBorder="1" applyAlignment="1">
      <alignment horizontal="center" vertical="top" wrapText="1"/>
      <protection/>
    </xf>
    <xf numFmtId="0" fontId="53" fillId="35" borderId="12" xfId="64" applyFont="1" applyFill="1" applyBorder="1" applyAlignment="1">
      <alignment horizontal="center" vertical="top" wrapText="1"/>
      <protection/>
    </xf>
    <xf numFmtId="0" fontId="53" fillId="35" borderId="13" xfId="64" applyFont="1" applyFill="1" applyBorder="1" applyAlignment="1">
      <alignment horizontal="center" vertical="top" wrapText="1"/>
      <protection/>
    </xf>
    <xf numFmtId="0" fontId="54" fillId="34" borderId="0" xfId="64" applyFont="1" applyFill="1" applyBorder="1" applyAlignment="1">
      <alignment horizontal="center" wrapText="1"/>
      <protection/>
    </xf>
    <xf numFmtId="0" fontId="0" fillId="0" borderId="0" xfId="64" applyFont="1" applyBorder="1" applyAlignment="1">
      <alignment horizontal="center" vertical="justify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6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SheetLayoutView="115" zoomScalePageLayoutView="0" workbookViewId="0" topLeftCell="A1">
      <selection activeCell="D117" sqref="D117"/>
    </sheetView>
  </sheetViews>
  <sheetFormatPr defaultColWidth="9.140625" defaultRowHeight="15"/>
  <cols>
    <col min="1" max="1" width="16.7109375" style="4" customWidth="1"/>
    <col min="2" max="2" width="71.7109375" style="4" customWidth="1"/>
    <col min="3" max="3" width="10.421875" style="4" customWidth="1"/>
    <col min="4" max="4" width="16.421875" style="16" bestFit="1" customWidth="1"/>
    <col min="5" max="5" width="16.7109375" style="19" customWidth="1"/>
    <col min="6" max="6" width="0.71875" style="4" customWidth="1"/>
    <col min="7" max="7" width="12.8515625" style="4" bestFit="1" customWidth="1"/>
    <col min="8" max="8" width="14.57421875" style="4" bestFit="1" customWidth="1"/>
    <col min="9" max="9" width="14.140625" style="4" customWidth="1"/>
    <col min="10" max="16384" width="9.140625" style="4" customWidth="1"/>
  </cols>
  <sheetData>
    <row r="1" spans="1:5" ht="12.75" customHeight="1">
      <c r="A1" s="130" t="s">
        <v>352</v>
      </c>
      <c r="B1" s="130"/>
      <c r="C1" s="130"/>
      <c r="D1" s="130"/>
      <c r="E1" s="130"/>
    </row>
    <row r="2" spans="1:5" ht="15">
      <c r="A2" s="130" t="s">
        <v>351</v>
      </c>
      <c r="B2" s="130"/>
      <c r="C2" s="130"/>
      <c r="D2" s="130"/>
      <c r="E2" s="130"/>
    </row>
    <row r="3" spans="1:5" ht="15">
      <c r="A3" s="130" t="s">
        <v>350</v>
      </c>
      <c r="B3" s="130"/>
      <c r="C3" s="130"/>
      <c r="D3" s="130"/>
      <c r="E3" s="130"/>
    </row>
    <row r="4" spans="1:5" ht="15">
      <c r="A4" s="126" t="s">
        <v>353</v>
      </c>
      <c r="B4" s="125"/>
      <c r="C4" s="125"/>
      <c r="D4" s="125"/>
      <c r="E4" s="125"/>
    </row>
    <row r="5" spans="1:5" ht="15">
      <c r="A5" s="126" t="s">
        <v>354</v>
      </c>
      <c r="B5" s="125"/>
      <c r="C5" s="125"/>
      <c r="D5" s="125"/>
      <c r="E5" s="125"/>
    </row>
    <row r="6" spans="1:5" ht="12.75">
      <c r="A6" s="37"/>
      <c r="B6" s="37"/>
      <c r="C6" s="37"/>
      <c r="D6" s="15"/>
      <c r="E6" s="18"/>
    </row>
    <row r="7" spans="1:5" ht="18">
      <c r="A7" s="131" t="s">
        <v>116</v>
      </c>
      <c r="B7" s="131"/>
      <c r="C7" s="131"/>
      <c r="D7" s="132"/>
      <c r="E7" s="131"/>
    </row>
    <row r="8" spans="1:5" ht="18">
      <c r="A8" s="133" t="s">
        <v>308</v>
      </c>
      <c r="B8" s="134"/>
      <c r="C8" s="134"/>
      <c r="D8" s="135"/>
      <c r="E8" s="134"/>
    </row>
    <row r="9" spans="1:8" ht="16.5" customHeight="1">
      <c r="A9" s="129" t="s">
        <v>2</v>
      </c>
      <c r="B9" s="129" t="s">
        <v>3</v>
      </c>
      <c r="C9" s="129" t="s">
        <v>4</v>
      </c>
      <c r="D9" s="129" t="s">
        <v>5</v>
      </c>
      <c r="E9" s="129"/>
      <c r="G9" s="127"/>
      <c r="H9" s="127"/>
    </row>
    <row r="10" spans="1:8" ht="29.25" customHeight="1">
      <c r="A10" s="129"/>
      <c r="B10" s="129"/>
      <c r="C10" s="129"/>
      <c r="D10" s="92" t="s">
        <v>6</v>
      </c>
      <c r="E10" s="71" t="s">
        <v>309</v>
      </c>
      <c r="G10" s="127"/>
      <c r="H10" s="127"/>
    </row>
    <row r="11" spans="1:8" ht="15">
      <c r="A11" s="93">
        <v>1</v>
      </c>
      <c r="B11" s="93">
        <v>2</v>
      </c>
      <c r="C11" s="93">
        <v>3</v>
      </c>
      <c r="D11" s="94">
        <v>4</v>
      </c>
      <c r="E11" s="95">
        <v>5</v>
      </c>
      <c r="G11" s="127"/>
      <c r="H11" s="127"/>
    </row>
    <row r="12" spans="1:8" ht="18.75" customHeight="1">
      <c r="A12" s="96"/>
      <c r="B12" s="97" t="s">
        <v>117</v>
      </c>
      <c r="C12" s="96"/>
      <c r="D12" s="77">
        <f>D13+D22</f>
        <v>2017743.3900000004</v>
      </c>
      <c r="E12" s="77">
        <v>1783475.57</v>
      </c>
      <c r="G12" s="127"/>
      <c r="H12" s="127"/>
    </row>
    <row r="13" spans="1:5" ht="16.5" customHeight="1">
      <c r="A13" s="98"/>
      <c r="B13" s="99" t="s">
        <v>118</v>
      </c>
      <c r="C13" s="96"/>
      <c r="D13" s="77">
        <f>SUM(D14:D21)</f>
        <v>1947083.3900000004</v>
      </c>
      <c r="E13" s="77">
        <v>1731135.57</v>
      </c>
    </row>
    <row r="14" spans="1:7" ht="16.5" customHeight="1">
      <c r="A14" s="98">
        <v>750</v>
      </c>
      <c r="B14" s="97" t="s">
        <v>119</v>
      </c>
      <c r="C14" s="96"/>
      <c r="D14" s="100">
        <v>2457272.72</v>
      </c>
      <c r="E14" s="100">
        <v>2111326.74</v>
      </c>
      <c r="G14" s="12"/>
    </row>
    <row r="15" spans="1:5" ht="16.5" customHeight="1">
      <c r="A15" s="98">
        <v>752</v>
      </c>
      <c r="B15" s="101" t="s">
        <v>120</v>
      </c>
      <c r="C15" s="96"/>
      <c r="D15" s="100">
        <v>0</v>
      </c>
      <c r="E15" s="100">
        <v>0</v>
      </c>
    </row>
    <row r="16" spans="1:5" ht="16.5" customHeight="1">
      <c r="A16" s="98">
        <v>753</v>
      </c>
      <c r="B16" s="97" t="s">
        <v>121</v>
      </c>
      <c r="C16" s="96"/>
      <c r="D16" s="100">
        <v>0</v>
      </c>
      <c r="E16" s="100">
        <v>0</v>
      </c>
    </row>
    <row r="17" spans="1:5" ht="16.5" customHeight="1">
      <c r="A17" s="98">
        <v>754</v>
      </c>
      <c r="B17" s="101" t="s">
        <v>122</v>
      </c>
      <c r="C17" s="96"/>
      <c r="D17" s="100">
        <v>0</v>
      </c>
      <c r="E17" s="100">
        <v>0</v>
      </c>
    </row>
    <row r="18" spans="1:5" ht="26.25" customHeight="1">
      <c r="A18" s="98">
        <v>755</v>
      </c>
      <c r="B18" s="101" t="s">
        <v>123</v>
      </c>
      <c r="C18" s="96"/>
      <c r="D18" s="81">
        <v>-255038.11</v>
      </c>
      <c r="E18" s="81">
        <v>-177247.64</v>
      </c>
    </row>
    <row r="19" spans="1:5" ht="16.5" customHeight="1">
      <c r="A19" s="98">
        <v>756</v>
      </c>
      <c r="B19" s="101" t="s">
        <v>124</v>
      </c>
      <c r="C19" s="96"/>
      <c r="D19" s="81">
        <f>+'BS 30.09.2016'!E82-'BS 30.09.2016'!D82</f>
        <v>-299317.81000000006</v>
      </c>
      <c r="E19" s="81">
        <v>-189335.42</v>
      </c>
    </row>
    <row r="20" spans="1:5" ht="16.5" customHeight="1">
      <c r="A20" s="98">
        <v>757</v>
      </c>
      <c r="B20" s="97" t="s">
        <v>125</v>
      </c>
      <c r="C20" s="96"/>
      <c r="D20" s="100">
        <v>0</v>
      </c>
      <c r="E20" s="100">
        <v>0</v>
      </c>
    </row>
    <row r="21" spans="1:5" ht="16.5" customHeight="1">
      <c r="A21" s="98">
        <v>758</v>
      </c>
      <c r="B21" s="101" t="s">
        <v>126</v>
      </c>
      <c r="C21" s="96"/>
      <c r="D21" s="100">
        <v>44166.59</v>
      </c>
      <c r="E21" s="100">
        <v>-13608.11</v>
      </c>
    </row>
    <row r="22" spans="1:5" ht="16.5" customHeight="1">
      <c r="A22" s="98"/>
      <c r="B22" s="99" t="s">
        <v>127</v>
      </c>
      <c r="C22" s="96"/>
      <c r="D22" s="102">
        <f>SUM(D23:D26)</f>
        <v>70660</v>
      </c>
      <c r="E22" s="102">
        <v>52340</v>
      </c>
    </row>
    <row r="23" spans="1:5" ht="16.5" customHeight="1">
      <c r="A23" s="98">
        <v>760</v>
      </c>
      <c r="B23" s="97" t="s">
        <v>128</v>
      </c>
      <c r="C23" s="96"/>
      <c r="D23" s="100">
        <v>70660</v>
      </c>
      <c r="E23" s="100">
        <v>52340</v>
      </c>
    </row>
    <row r="24" spans="1:5" ht="16.5" customHeight="1">
      <c r="A24" s="98">
        <v>764</v>
      </c>
      <c r="B24" s="97" t="s">
        <v>129</v>
      </c>
      <c r="C24" s="96"/>
      <c r="D24" s="100">
        <v>0</v>
      </c>
      <c r="E24" s="100">
        <v>0</v>
      </c>
    </row>
    <row r="25" spans="1:5" ht="16.5" customHeight="1">
      <c r="A25" s="98">
        <v>768</v>
      </c>
      <c r="B25" s="97" t="s">
        <v>130</v>
      </c>
      <c r="C25" s="96"/>
      <c r="D25" s="100">
        <v>0</v>
      </c>
      <c r="E25" s="100">
        <v>0</v>
      </c>
    </row>
    <row r="26" spans="1:5" ht="16.5" customHeight="1">
      <c r="A26" s="98">
        <v>769</v>
      </c>
      <c r="B26" s="97" t="s">
        <v>131</v>
      </c>
      <c r="C26" s="96"/>
      <c r="D26" s="100">
        <v>0</v>
      </c>
      <c r="E26" s="100">
        <v>0</v>
      </c>
    </row>
    <row r="27" spans="1:5" ht="18.75" customHeight="1">
      <c r="A27" s="96"/>
      <c r="B27" s="97" t="s">
        <v>132</v>
      </c>
      <c r="C27" s="96"/>
      <c r="D27" s="77">
        <f>D28+D39+D45</f>
        <v>1115592.51</v>
      </c>
      <c r="E27" s="77">
        <v>1014373.6400000001</v>
      </c>
    </row>
    <row r="28" spans="1:5" ht="16.5" customHeight="1">
      <c r="A28" s="98"/>
      <c r="B28" s="99" t="s">
        <v>133</v>
      </c>
      <c r="C28" s="96"/>
      <c r="D28" s="77">
        <f>SUM(D29:D38)</f>
        <v>988328.5000000001</v>
      </c>
      <c r="E28" s="77">
        <v>783377.3900000001</v>
      </c>
    </row>
    <row r="29" spans="1:9" ht="16.5" customHeight="1">
      <c r="A29" s="98">
        <v>400</v>
      </c>
      <c r="B29" s="97" t="s">
        <v>134</v>
      </c>
      <c r="C29" s="96"/>
      <c r="D29" s="100">
        <v>938156.73</v>
      </c>
      <c r="E29" s="100">
        <v>882115.13</v>
      </c>
      <c r="H29" s="66"/>
      <c r="I29" s="67"/>
    </row>
    <row r="30" spans="1:9" ht="16.5" customHeight="1">
      <c r="A30" s="98">
        <v>401</v>
      </c>
      <c r="B30" s="97" t="s">
        <v>135</v>
      </c>
      <c r="C30" s="96"/>
      <c r="D30" s="100">
        <v>85222.74</v>
      </c>
      <c r="E30" s="100">
        <v>48631.42</v>
      </c>
      <c r="H30" s="66"/>
      <c r="I30" s="67"/>
    </row>
    <row r="31" spans="1:9" ht="16.5" customHeight="1">
      <c r="A31" s="98">
        <v>402</v>
      </c>
      <c r="B31" s="97" t="s">
        <v>136</v>
      </c>
      <c r="C31" s="96"/>
      <c r="D31" s="100">
        <v>-140281.44</v>
      </c>
      <c r="E31" s="100">
        <v>-141980.95</v>
      </c>
      <c r="H31" s="66"/>
      <c r="I31" s="67"/>
    </row>
    <row r="32" spans="1:9" ht="25.5" customHeight="1">
      <c r="A32" s="98">
        <v>403</v>
      </c>
      <c r="B32" s="101" t="s">
        <v>346</v>
      </c>
      <c r="C32" s="96"/>
      <c r="D32" s="100">
        <v>130.5</v>
      </c>
      <c r="E32" s="100">
        <v>3775.04</v>
      </c>
      <c r="H32" s="66"/>
      <c r="I32" s="67"/>
    </row>
    <row r="33" spans="1:9" ht="27" customHeight="1">
      <c r="A33" s="98">
        <v>404</v>
      </c>
      <c r="B33" s="101" t="s">
        <v>347</v>
      </c>
      <c r="C33" s="96"/>
      <c r="D33" s="100">
        <v>-33067.07</v>
      </c>
      <c r="E33" s="100">
        <v>-117203.19</v>
      </c>
      <c r="H33" s="66"/>
      <c r="I33" s="67"/>
    </row>
    <row r="34" spans="1:9" ht="16.5" customHeight="1">
      <c r="A34" s="98">
        <v>405</v>
      </c>
      <c r="B34" s="97" t="s">
        <v>137</v>
      </c>
      <c r="C34" s="96"/>
      <c r="D34" s="100">
        <v>59038.34</v>
      </c>
      <c r="E34" s="100">
        <v>-114120.39</v>
      </c>
      <c r="H34" s="66"/>
      <c r="I34" s="67"/>
    </row>
    <row r="35" spans="1:9" ht="27.75" customHeight="1">
      <c r="A35" s="98">
        <v>406</v>
      </c>
      <c r="B35" s="103" t="s">
        <v>138</v>
      </c>
      <c r="C35" s="96"/>
      <c r="D35" s="100">
        <v>-15269.09</v>
      </c>
      <c r="E35" s="100">
        <v>8707.03</v>
      </c>
      <c r="H35" s="66"/>
      <c r="I35" s="67"/>
    </row>
    <row r="36" spans="1:9" ht="16.5" customHeight="1">
      <c r="A36" s="98">
        <v>407</v>
      </c>
      <c r="B36" s="97" t="s">
        <v>139</v>
      </c>
      <c r="C36" s="96"/>
      <c r="D36" s="100">
        <v>64875.26</v>
      </c>
      <c r="E36" s="100">
        <v>222804.6</v>
      </c>
      <c r="H36" s="66"/>
      <c r="I36" s="67"/>
    </row>
    <row r="37" spans="1:9" ht="27" customHeight="1">
      <c r="A37" s="98">
        <v>408</v>
      </c>
      <c r="B37" s="101" t="s">
        <v>140</v>
      </c>
      <c r="C37" s="96"/>
      <c r="D37" s="100">
        <v>0</v>
      </c>
      <c r="E37" s="100">
        <v>0</v>
      </c>
      <c r="H37" s="66"/>
      <c r="I37" s="67"/>
    </row>
    <row r="38" spans="1:9" ht="16.5" customHeight="1">
      <c r="A38" s="98">
        <v>409</v>
      </c>
      <c r="B38" s="97" t="s">
        <v>141</v>
      </c>
      <c r="C38" s="96"/>
      <c r="D38" s="100">
        <v>29522.53</v>
      </c>
      <c r="E38" s="100">
        <v>-9351.3</v>
      </c>
      <c r="G38" s="11"/>
      <c r="H38" s="66"/>
      <c r="I38" s="67"/>
    </row>
    <row r="39" spans="1:9" ht="16.5" customHeight="1">
      <c r="A39" s="98"/>
      <c r="B39" s="99" t="s">
        <v>142</v>
      </c>
      <c r="C39" s="96"/>
      <c r="D39" s="100">
        <v>0</v>
      </c>
      <c r="E39" s="100">
        <v>0</v>
      </c>
      <c r="H39" s="66"/>
      <c r="I39" s="67"/>
    </row>
    <row r="40" spans="1:9" ht="16.5" customHeight="1">
      <c r="A40" s="98">
        <v>410411</v>
      </c>
      <c r="B40" s="97" t="s">
        <v>143</v>
      </c>
      <c r="C40" s="96"/>
      <c r="D40" s="100">
        <v>0</v>
      </c>
      <c r="E40" s="100">
        <v>0</v>
      </c>
      <c r="H40" s="66"/>
      <c r="I40" s="67"/>
    </row>
    <row r="41" spans="1:9" ht="16.5" customHeight="1">
      <c r="A41" s="98">
        <v>412413414</v>
      </c>
      <c r="B41" s="97" t="s">
        <v>144</v>
      </c>
      <c r="C41" s="96"/>
      <c r="D41" s="100">
        <v>0</v>
      </c>
      <c r="E41" s="100">
        <v>0</v>
      </c>
      <c r="H41" s="66"/>
      <c r="I41" s="67"/>
    </row>
    <row r="42" spans="1:9" ht="16.5" customHeight="1">
      <c r="A42" s="98">
        <v>415</v>
      </c>
      <c r="B42" s="97" t="s">
        <v>145</v>
      </c>
      <c r="C42" s="96"/>
      <c r="D42" s="100">
        <v>0</v>
      </c>
      <c r="E42" s="100">
        <v>0</v>
      </c>
      <c r="H42" s="66"/>
      <c r="I42" s="67"/>
    </row>
    <row r="43" spans="1:9" ht="16.5" customHeight="1">
      <c r="A43" s="98" t="s">
        <v>146</v>
      </c>
      <c r="B43" s="97" t="s">
        <v>147</v>
      </c>
      <c r="C43" s="96"/>
      <c r="D43" s="100">
        <v>0</v>
      </c>
      <c r="E43" s="100">
        <v>0</v>
      </c>
      <c r="H43" s="66"/>
      <c r="I43" s="67"/>
    </row>
    <row r="44" spans="1:9" ht="16.5" customHeight="1">
      <c r="A44" s="98">
        <v>418419</v>
      </c>
      <c r="B44" s="97" t="s">
        <v>148</v>
      </c>
      <c r="C44" s="96"/>
      <c r="D44" s="100">
        <v>0</v>
      </c>
      <c r="E44" s="100">
        <v>0</v>
      </c>
      <c r="H44" s="66"/>
      <c r="I44" s="67"/>
    </row>
    <row r="45" spans="1:9" ht="16.5" customHeight="1">
      <c r="A45" s="98"/>
      <c r="B45" s="99" t="s">
        <v>149</v>
      </c>
      <c r="C45" s="96"/>
      <c r="D45" s="102">
        <f>SUM(D46:D51)</f>
        <v>127264.01</v>
      </c>
      <c r="E45" s="102">
        <v>230996.25</v>
      </c>
      <c r="H45" s="66"/>
      <c r="I45" s="67"/>
    </row>
    <row r="46" spans="1:9" ht="16.5" customHeight="1">
      <c r="A46" s="98">
        <v>420</v>
      </c>
      <c r="B46" s="97" t="s">
        <v>150</v>
      </c>
      <c r="C46" s="96"/>
      <c r="D46" s="100">
        <v>42161.4</v>
      </c>
      <c r="E46" s="100">
        <v>36184.06</v>
      </c>
      <c r="G46" s="20"/>
      <c r="H46" s="68"/>
      <c r="I46" s="67"/>
    </row>
    <row r="47" spans="1:9" ht="16.5" customHeight="1">
      <c r="A47" s="98">
        <v>421</v>
      </c>
      <c r="B47" s="97" t="s">
        <v>151</v>
      </c>
      <c r="C47" s="96"/>
      <c r="D47" s="100">
        <v>0</v>
      </c>
      <c r="E47" s="100"/>
      <c r="H47" s="66"/>
      <c r="I47" s="67"/>
    </row>
    <row r="48" spans="1:9" ht="16.5" customHeight="1">
      <c r="A48" s="98">
        <v>422</v>
      </c>
      <c r="B48" s="97" t="s">
        <v>152</v>
      </c>
      <c r="C48" s="96"/>
      <c r="D48" s="100">
        <v>52423.29</v>
      </c>
      <c r="E48" s="100">
        <v>26682.11</v>
      </c>
      <c r="H48" s="66"/>
      <c r="I48" s="67"/>
    </row>
    <row r="49" spans="1:9" ht="16.5" customHeight="1">
      <c r="A49" s="98">
        <v>423</v>
      </c>
      <c r="B49" s="97" t="s">
        <v>153</v>
      </c>
      <c r="C49" s="96"/>
      <c r="D49" s="100">
        <v>21182.15</v>
      </c>
      <c r="E49" s="100">
        <v>15148.18</v>
      </c>
      <c r="H49" s="66"/>
      <c r="I49" s="67"/>
    </row>
    <row r="50" spans="1:9" ht="16.5" customHeight="1">
      <c r="A50" s="98">
        <v>424</v>
      </c>
      <c r="B50" s="97" t="s">
        <v>154</v>
      </c>
      <c r="C50" s="96"/>
      <c r="D50" s="100">
        <v>0</v>
      </c>
      <c r="E50" s="100"/>
      <c r="H50" s="66"/>
      <c r="I50" s="67"/>
    </row>
    <row r="51" spans="1:9" ht="16.5" customHeight="1">
      <c r="A51" s="98">
        <v>429</v>
      </c>
      <c r="B51" s="97" t="s">
        <v>155</v>
      </c>
      <c r="C51" s="96"/>
      <c r="D51" s="100">
        <v>11497.17</v>
      </c>
      <c r="E51" s="100">
        <v>152981.9</v>
      </c>
      <c r="H51" s="66"/>
      <c r="I51" s="67"/>
    </row>
    <row r="52" spans="1:9" ht="28.5" customHeight="1">
      <c r="A52" s="98">
        <v>460</v>
      </c>
      <c r="B52" s="101" t="s">
        <v>156</v>
      </c>
      <c r="C52" s="96"/>
      <c r="D52" s="100">
        <v>0</v>
      </c>
      <c r="E52" s="100">
        <v>0</v>
      </c>
      <c r="H52" s="66"/>
      <c r="I52" s="67"/>
    </row>
    <row r="53" spans="1:9" ht="16.5" customHeight="1">
      <c r="A53" s="98">
        <v>463</v>
      </c>
      <c r="B53" s="97" t="s">
        <v>157</v>
      </c>
      <c r="C53" s="96"/>
      <c r="D53" s="100">
        <v>0</v>
      </c>
      <c r="E53" s="100">
        <v>0</v>
      </c>
      <c r="H53" s="66"/>
      <c r="I53" s="67"/>
    </row>
    <row r="54" spans="1:9" ht="16.5" customHeight="1">
      <c r="A54" s="98">
        <v>462469</v>
      </c>
      <c r="B54" s="97" t="s">
        <v>158</v>
      </c>
      <c r="C54" s="96"/>
      <c r="D54" s="100">
        <v>0</v>
      </c>
      <c r="E54" s="100">
        <v>0</v>
      </c>
      <c r="H54" s="66"/>
      <c r="I54" s="67"/>
    </row>
    <row r="55" spans="1:9" ht="18.75" customHeight="1">
      <c r="A55" s="96"/>
      <c r="B55" s="97" t="s">
        <v>159</v>
      </c>
      <c r="C55" s="96"/>
      <c r="D55" s="102">
        <f>D12-D27</f>
        <v>902150.8800000004</v>
      </c>
      <c r="E55" s="102">
        <v>769101.9299999999</v>
      </c>
      <c r="H55" s="66"/>
      <c r="I55" s="67"/>
    </row>
    <row r="56" spans="1:9" ht="18.75" customHeight="1">
      <c r="A56" s="98"/>
      <c r="B56" s="97" t="s">
        <v>306</v>
      </c>
      <c r="C56" s="96"/>
      <c r="D56" s="102">
        <f>D57+D58+D59+D60+D64+D69+D76+D77</f>
        <v>916806.4979999998</v>
      </c>
      <c r="E56" s="102">
        <v>834733.4399999998</v>
      </c>
      <c r="G56" s="14"/>
      <c r="H56" s="66"/>
      <c r="I56" s="67"/>
    </row>
    <row r="57" spans="1:9" ht="16.5" customHeight="1">
      <c r="A57" s="98">
        <v>440</v>
      </c>
      <c r="B57" s="99" t="s">
        <v>160</v>
      </c>
      <c r="C57" s="96"/>
      <c r="D57" s="102">
        <v>620547.93</v>
      </c>
      <c r="E57" s="102">
        <v>491075.18</v>
      </c>
      <c r="H57" s="68"/>
      <c r="I57" s="67"/>
    </row>
    <row r="58" spans="1:9" ht="16.5" customHeight="1">
      <c r="A58" s="98">
        <v>441</v>
      </c>
      <c r="B58" s="99" t="s">
        <v>161</v>
      </c>
      <c r="C58" s="96"/>
      <c r="D58" s="77">
        <f>156468.72-D57*40%</f>
        <v>-91750.45200000002</v>
      </c>
      <c r="E58" s="77">
        <v>-104427.6</v>
      </c>
      <c r="G58" s="14"/>
      <c r="H58" s="66"/>
      <c r="I58" s="67"/>
    </row>
    <row r="59" spans="1:9" ht="16.5" customHeight="1">
      <c r="A59" s="98">
        <v>45</v>
      </c>
      <c r="B59" s="99" t="s">
        <v>162</v>
      </c>
      <c r="C59" s="96"/>
      <c r="D59" s="102">
        <v>29291.47</v>
      </c>
      <c r="E59" s="102">
        <v>28383.75</v>
      </c>
      <c r="H59" s="66"/>
      <c r="I59" s="67"/>
    </row>
    <row r="60" spans="1:9" ht="16.5" customHeight="1">
      <c r="A60" s="98"/>
      <c r="B60" s="99" t="s">
        <v>163</v>
      </c>
      <c r="C60" s="96"/>
      <c r="D60" s="77">
        <f>SUM(D61:D63)</f>
        <v>203928.55</v>
      </c>
      <c r="E60" s="77">
        <v>261616.58</v>
      </c>
      <c r="H60" s="68"/>
      <c r="I60" s="67"/>
    </row>
    <row r="61" spans="1:9" ht="16.5" customHeight="1">
      <c r="A61" s="98">
        <v>470471472475</v>
      </c>
      <c r="B61" s="97" t="s">
        <v>164</v>
      </c>
      <c r="C61" s="96"/>
      <c r="D61" s="100">
        <v>115295.68</v>
      </c>
      <c r="E61" s="100">
        <v>136134.96</v>
      </c>
      <c r="H61" s="66"/>
      <c r="I61" s="67"/>
    </row>
    <row r="62" spans="1:9" ht="16.5" customHeight="1">
      <c r="A62" s="98">
        <v>473474</v>
      </c>
      <c r="B62" s="97" t="s">
        <v>165</v>
      </c>
      <c r="C62" s="96"/>
      <c r="D62" s="100">
        <v>75622.82</v>
      </c>
      <c r="E62" s="100">
        <v>92918.88</v>
      </c>
      <c r="H62" s="66"/>
      <c r="I62" s="67"/>
    </row>
    <row r="63" spans="1:9" ht="16.5" customHeight="1">
      <c r="A63" s="98" t="s">
        <v>166</v>
      </c>
      <c r="B63" s="97" t="s">
        <v>167</v>
      </c>
      <c r="C63" s="96"/>
      <c r="D63" s="100">
        <v>13010.05</v>
      </c>
      <c r="E63" s="100">
        <v>32562.74</v>
      </c>
      <c r="H63" s="68"/>
      <c r="I63" s="67"/>
    </row>
    <row r="64" spans="1:9" ht="16.5" customHeight="1">
      <c r="A64" s="98"/>
      <c r="B64" s="99" t="s">
        <v>168</v>
      </c>
      <c r="C64" s="96"/>
      <c r="D64" s="102">
        <f>SUM(D65:D68)</f>
        <v>7299.99</v>
      </c>
      <c r="E64" s="102">
        <v>17354.339999999997</v>
      </c>
      <c r="H64" s="66"/>
      <c r="I64" s="67"/>
    </row>
    <row r="65" spans="1:9" ht="26.25" customHeight="1">
      <c r="A65" s="98">
        <v>430432434</v>
      </c>
      <c r="B65" s="101" t="s">
        <v>169</v>
      </c>
      <c r="C65" s="96"/>
      <c r="D65" s="100">
        <v>10.9</v>
      </c>
      <c r="E65" s="100">
        <v>201</v>
      </c>
      <c r="H65" s="66"/>
      <c r="I65" s="67"/>
    </row>
    <row r="66" spans="1:9" ht="16.5" customHeight="1">
      <c r="A66" s="98">
        <v>431</v>
      </c>
      <c r="B66" s="97" t="s">
        <v>170</v>
      </c>
      <c r="C66" s="96"/>
      <c r="D66" s="100">
        <v>1314.3</v>
      </c>
      <c r="E66" s="100">
        <v>5111.2</v>
      </c>
      <c r="H66" s="66"/>
      <c r="I66" s="67"/>
    </row>
    <row r="67" spans="1:9" ht="16.5" customHeight="1">
      <c r="A67" s="98">
        <v>433</v>
      </c>
      <c r="B67" s="97" t="s">
        <v>171</v>
      </c>
      <c r="C67" s="96"/>
      <c r="D67" s="100">
        <v>5550.99</v>
      </c>
      <c r="E67" s="100">
        <v>10162.88</v>
      </c>
      <c r="H67" s="66"/>
      <c r="I67" s="67"/>
    </row>
    <row r="68" spans="1:9" ht="16.5" customHeight="1">
      <c r="A68" s="98">
        <v>439</v>
      </c>
      <c r="B68" s="97" t="s">
        <v>172</v>
      </c>
      <c r="C68" s="96"/>
      <c r="D68" s="100">
        <v>423.8</v>
      </c>
      <c r="E68" s="100">
        <v>1879.26</v>
      </c>
      <c r="H68" s="66"/>
      <c r="I68" s="67"/>
    </row>
    <row r="69" spans="1:9" ht="16.5" customHeight="1">
      <c r="A69" s="98"/>
      <c r="B69" s="99" t="s">
        <v>173</v>
      </c>
      <c r="C69" s="96"/>
      <c r="D69" s="102">
        <f>SUM(D70:D75)</f>
        <v>92609.70999999999</v>
      </c>
      <c r="E69" s="102">
        <v>101522.23999999999</v>
      </c>
      <c r="H69" s="66"/>
      <c r="I69" s="67"/>
    </row>
    <row r="70" spans="1:9" ht="39.75" customHeight="1">
      <c r="A70" s="98">
        <v>443446</v>
      </c>
      <c r="B70" s="101" t="s">
        <v>174</v>
      </c>
      <c r="C70" s="96"/>
      <c r="D70" s="100">
        <v>25386.12</v>
      </c>
      <c r="E70" s="100">
        <v>22143.37</v>
      </c>
      <c r="H70" s="66"/>
      <c r="I70" s="67"/>
    </row>
    <row r="71" spans="1:9" ht="16.5" customHeight="1">
      <c r="A71" s="98">
        <v>442</v>
      </c>
      <c r="B71" s="97" t="s">
        <v>175</v>
      </c>
      <c r="C71" s="96"/>
      <c r="D71" s="100">
        <v>345.67</v>
      </c>
      <c r="E71" s="100"/>
      <c r="H71" s="66"/>
      <c r="I71" s="67"/>
    </row>
    <row r="72" spans="1:9" ht="16.5" customHeight="1">
      <c r="A72" s="98">
        <v>445</v>
      </c>
      <c r="B72" s="97" t="s">
        <v>176</v>
      </c>
      <c r="C72" s="96"/>
      <c r="D72" s="100">
        <v>9595.38</v>
      </c>
      <c r="E72" s="100">
        <v>7019.12</v>
      </c>
      <c r="H72" s="66"/>
      <c r="I72" s="67"/>
    </row>
    <row r="73" spans="1:9" ht="16.5" customHeight="1">
      <c r="A73" s="98">
        <v>447</v>
      </c>
      <c r="B73" s="97" t="s">
        <v>177</v>
      </c>
      <c r="C73" s="96"/>
      <c r="D73" s="100">
        <v>4214.9</v>
      </c>
      <c r="E73" s="100">
        <v>565.2</v>
      </c>
      <c r="H73" s="66"/>
      <c r="I73" s="67"/>
    </row>
    <row r="74" spans="1:9" ht="16.5" customHeight="1">
      <c r="A74" s="98">
        <v>448</v>
      </c>
      <c r="B74" s="97" t="s">
        <v>178</v>
      </c>
      <c r="C74" s="96"/>
      <c r="D74" s="100">
        <v>6097.17</v>
      </c>
      <c r="E74" s="100">
        <v>8184.53</v>
      </c>
      <c r="H74" s="66"/>
      <c r="I74" s="67"/>
    </row>
    <row r="75" spans="1:9" ht="16.5" customHeight="1">
      <c r="A75" s="98">
        <v>444449</v>
      </c>
      <c r="B75" s="97" t="s">
        <v>179</v>
      </c>
      <c r="C75" s="96"/>
      <c r="D75" s="100">
        <v>46970.47</v>
      </c>
      <c r="E75" s="100">
        <v>63610.02</v>
      </c>
      <c r="H75" s="66"/>
      <c r="I75" s="67"/>
    </row>
    <row r="76" spans="1:9" ht="16.5" customHeight="1">
      <c r="A76" s="98">
        <v>48</v>
      </c>
      <c r="B76" s="99" t="s">
        <v>180</v>
      </c>
      <c r="C76" s="96"/>
      <c r="D76" s="102">
        <v>75530.46</v>
      </c>
      <c r="E76" s="102">
        <v>59069.35</v>
      </c>
      <c r="H76" s="66"/>
      <c r="I76" s="67"/>
    </row>
    <row r="77" spans="1:9" ht="16.5" customHeight="1">
      <c r="A77" s="98">
        <v>706</v>
      </c>
      <c r="B77" s="99" t="s">
        <v>181</v>
      </c>
      <c r="C77" s="96"/>
      <c r="D77" s="102">
        <v>-20651.16</v>
      </c>
      <c r="E77" s="102">
        <v>-19860.4</v>
      </c>
      <c r="H77" s="66"/>
      <c r="I77" s="67"/>
    </row>
    <row r="78" spans="1:9" ht="18.75" customHeight="1">
      <c r="A78" s="98"/>
      <c r="B78" s="97" t="s">
        <v>182</v>
      </c>
      <c r="C78" s="96"/>
      <c r="D78" s="102">
        <f>D55-D56</f>
        <v>-14655.617999999435</v>
      </c>
      <c r="E78" s="102">
        <v>-65631.5099999999</v>
      </c>
      <c r="H78" s="66"/>
      <c r="I78" s="67"/>
    </row>
    <row r="79" spans="1:9" ht="18.75" customHeight="1">
      <c r="A79" s="98"/>
      <c r="B79" s="97" t="s">
        <v>183</v>
      </c>
      <c r="C79" s="96"/>
      <c r="D79" s="102">
        <f>D94+D111</f>
        <v>31958.859999999997</v>
      </c>
      <c r="E79" s="102">
        <v>77994.62000000001</v>
      </c>
      <c r="H79" s="68"/>
      <c r="I79" s="67"/>
    </row>
    <row r="80" spans="1:9" ht="31.5" customHeight="1">
      <c r="A80" s="98"/>
      <c r="B80" s="104" t="s">
        <v>184</v>
      </c>
      <c r="C80" s="96"/>
      <c r="D80" s="102">
        <f>SUM(D81:D86)</f>
        <v>50399.54</v>
      </c>
      <c r="E80" s="102">
        <v>50190.33</v>
      </c>
      <c r="G80" s="11"/>
      <c r="H80" s="66"/>
      <c r="I80" s="67"/>
    </row>
    <row r="81" spans="1:9" ht="16.5" customHeight="1">
      <c r="A81" s="98">
        <v>770</v>
      </c>
      <c r="B81" s="97" t="s">
        <v>185</v>
      </c>
      <c r="C81" s="96"/>
      <c r="D81" s="100">
        <v>32456.49</v>
      </c>
      <c r="E81" s="100">
        <v>40035.71</v>
      </c>
      <c r="G81" s="11"/>
      <c r="H81" s="66"/>
      <c r="I81" s="67"/>
    </row>
    <row r="82" spans="1:9" ht="27.75" customHeight="1">
      <c r="A82" s="98">
        <v>771</v>
      </c>
      <c r="B82" s="101" t="s">
        <v>186</v>
      </c>
      <c r="C82" s="96"/>
      <c r="D82" s="100">
        <v>0</v>
      </c>
      <c r="E82" s="100">
        <v>0</v>
      </c>
      <c r="H82" s="66"/>
      <c r="I82" s="67"/>
    </row>
    <row r="83" spans="1:9" ht="16.5" customHeight="1">
      <c r="A83" s="98">
        <v>772</v>
      </c>
      <c r="B83" s="97" t="s">
        <v>187</v>
      </c>
      <c r="C83" s="96"/>
      <c r="D83" s="100">
        <v>9973.22</v>
      </c>
      <c r="E83" s="100">
        <v>8160.98</v>
      </c>
      <c r="H83" s="66"/>
      <c r="I83" s="67"/>
    </row>
    <row r="84" spans="1:9" ht="16.5" customHeight="1">
      <c r="A84" s="105">
        <v>773</v>
      </c>
      <c r="B84" s="97" t="s">
        <v>188</v>
      </c>
      <c r="C84" s="96"/>
      <c r="D84" s="100">
        <v>4069.83</v>
      </c>
      <c r="E84" s="100">
        <v>1993.64</v>
      </c>
      <c r="H84" s="66"/>
      <c r="I84" s="67"/>
    </row>
    <row r="85" spans="1:9" ht="16.5" customHeight="1">
      <c r="A85" s="105">
        <v>774</v>
      </c>
      <c r="B85" s="97" t="s">
        <v>189</v>
      </c>
      <c r="C85" s="96"/>
      <c r="D85" s="100">
        <v>0</v>
      </c>
      <c r="E85" s="100">
        <v>0</v>
      </c>
      <c r="H85" s="66"/>
      <c r="I85" s="67"/>
    </row>
    <row r="86" spans="1:9" ht="29.25" customHeight="1">
      <c r="A86" s="106" t="s">
        <v>348</v>
      </c>
      <c r="B86" s="97" t="s">
        <v>190</v>
      </c>
      <c r="C86" s="96"/>
      <c r="D86" s="100">
        <v>3900</v>
      </c>
      <c r="E86" s="100">
        <v>0</v>
      </c>
      <c r="H86" s="66"/>
      <c r="I86" s="67"/>
    </row>
    <row r="87" spans="1:9" ht="29.25" customHeight="1">
      <c r="A87" s="98"/>
      <c r="B87" s="104" t="s">
        <v>191</v>
      </c>
      <c r="C87" s="96"/>
      <c r="D87" s="102">
        <f>SUM(D88:D93)</f>
        <v>24028.9</v>
      </c>
      <c r="E87" s="102">
        <v>14944.06</v>
      </c>
      <c r="H87" s="66"/>
      <c r="I87" s="67"/>
    </row>
    <row r="88" spans="1:9" ht="16.5" customHeight="1">
      <c r="A88" s="98">
        <v>730</v>
      </c>
      <c r="B88" s="97" t="s">
        <v>192</v>
      </c>
      <c r="C88" s="96"/>
      <c r="D88" s="100">
        <v>0</v>
      </c>
      <c r="E88" s="100"/>
      <c r="H88" s="66"/>
      <c r="I88" s="67"/>
    </row>
    <row r="89" spans="1:9" ht="16.5" customHeight="1">
      <c r="A89" s="98">
        <v>732</v>
      </c>
      <c r="B89" s="97" t="s">
        <v>193</v>
      </c>
      <c r="C89" s="96"/>
      <c r="D89" s="100">
        <v>11989.49</v>
      </c>
      <c r="E89" s="100">
        <v>14944.06</v>
      </c>
      <c r="H89" s="66"/>
      <c r="I89" s="67"/>
    </row>
    <row r="90" spans="1:9" ht="16.5" customHeight="1">
      <c r="A90" s="98">
        <v>734</v>
      </c>
      <c r="B90" s="97" t="s">
        <v>194</v>
      </c>
      <c r="C90" s="96"/>
      <c r="D90" s="100">
        <v>0</v>
      </c>
      <c r="E90" s="100">
        <v>0</v>
      </c>
      <c r="H90" s="66"/>
      <c r="I90" s="67"/>
    </row>
    <row r="91" spans="1:9" ht="16.5" customHeight="1">
      <c r="A91" s="98">
        <v>735</v>
      </c>
      <c r="B91" s="97" t="s">
        <v>195</v>
      </c>
      <c r="C91" s="96"/>
      <c r="D91" s="100">
        <v>0</v>
      </c>
      <c r="E91" s="100">
        <v>0</v>
      </c>
      <c r="H91" s="66"/>
      <c r="I91" s="67"/>
    </row>
    <row r="92" spans="1:9" ht="29.25" customHeight="1">
      <c r="A92" s="106" t="s">
        <v>196</v>
      </c>
      <c r="B92" s="97" t="s">
        <v>197</v>
      </c>
      <c r="C92" s="96"/>
      <c r="D92" s="100">
        <v>12039.41</v>
      </c>
      <c r="E92" s="100">
        <v>0</v>
      </c>
      <c r="H92" s="66"/>
      <c r="I92" s="67"/>
    </row>
    <row r="93" spans="1:9" ht="30" customHeight="1">
      <c r="A93" s="106" t="s">
        <v>198</v>
      </c>
      <c r="B93" s="97" t="s">
        <v>199</v>
      </c>
      <c r="C93" s="96"/>
      <c r="D93" s="100">
        <v>0</v>
      </c>
      <c r="E93" s="100">
        <v>0</v>
      </c>
      <c r="H93" s="66"/>
      <c r="I93" s="67"/>
    </row>
    <row r="94" spans="1:9" ht="29.25" customHeight="1">
      <c r="A94" s="98"/>
      <c r="B94" s="104" t="s">
        <v>200</v>
      </c>
      <c r="C94" s="96"/>
      <c r="D94" s="102">
        <f>D80-D87</f>
        <v>26370.64</v>
      </c>
      <c r="E94" s="102">
        <v>35246.270000000004</v>
      </c>
      <c r="H94" s="66"/>
      <c r="I94" s="67"/>
    </row>
    <row r="95" spans="1:9" ht="29.25" customHeight="1">
      <c r="A95" s="98"/>
      <c r="B95" s="104" t="s">
        <v>201</v>
      </c>
      <c r="C95" s="96"/>
      <c r="D95" s="102">
        <f>SUM(D96:D102)</f>
        <v>23697.12</v>
      </c>
      <c r="E95" s="102">
        <v>69756.02</v>
      </c>
      <c r="H95" s="66"/>
      <c r="I95" s="67"/>
    </row>
    <row r="96" spans="1:9" ht="16.5" customHeight="1">
      <c r="A96" s="98">
        <v>770</v>
      </c>
      <c r="B96" s="97" t="s">
        <v>202</v>
      </c>
      <c r="C96" s="96"/>
      <c r="D96" s="100">
        <v>0</v>
      </c>
      <c r="E96" s="100">
        <v>0</v>
      </c>
      <c r="H96" s="66"/>
      <c r="I96" s="67"/>
    </row>
    <row r="97" spans="1:9" ht="16.5" customHeight="1">
      <c r="A97" s="98">
        <v>772</v>
      </c>
      <c r="B97" s="97" t="s">
        <v>203</v>
      </c>
      <c r="C97" s="96"/>
      <c r="D97" s="100">
        <v>0</v>
      </c>
      <c r="E97" s="100">
        <v>0</v>
      </c>
      <c r="H97" s="66"/>
      <c r="I97" s="67"/>
    </row>
    <row r="98" spans="1:9" ht="16.5" customHeight="1">
      <c r="A98" s="98">
        <v>771774</v>
      </c>
      <c r="B98" s="97" t="s">
        <v>204</v>
      </c>
      <c r="C98" s="96"/>
      <c r="D98" s="100">
        <v>0</v>
      </c>
      <c r="E98" s="100">
        <v>0</v>
      </c>
      <c r="H98" s="66"/>
      <c r="I98" s="67"/>
    </row>
    <row r="99" spans="1:9" ht="16.5" customHeight="1">
      <c r="A99" s="98">
        <v>773</v>
      </c>
      <c r="B99" s="97" t="s">
        <v>205</v>
      </c>
      <c r="C99" s="96"/>
      <c r="D99" s="91"/>
      <c r="E99" s="100">
        <v>0</v>
      </c>
      <c r="H99" s="66"/>
      <c r="I99" s="67"/>
    </row>
    <row r="100" spans="1:9" ht="16.5" customHeight="1">
      <c r="A100" s="98" t="s">
        <v>206</v>
      </c>
      <c r="B100" s="97" t="s">
        <v>207</v>
      </c>
      <c r="C100" s="96"/>
      <c r="D100" s="100">
        <v>0</v>
      </c>
      <c r="E100" s="100">
        <v>0</v>
      </c>
      <c r="H100" s="66"/>
      <c r="I100" s="67"/>
    </row>
    <row r="101" spans="1:9" ht="16.5" customHeight="1">
      <c r="A101" s="98" t="s">
        <v>208</v>
      </c>
      <c r="B101" s="97" t="s">
        <v>209</v>
      </c>
      <c r="C101" s="96"/>
      <c r="D101" s="100">
        <v>0</v>
      </c>
      <c r="E101" s="100">
        <v>2000</v>
      </c>
      <c r="H101" s="66"/>
      <c r="I101" s="67"/>
    </row>
    <row r="102" spans="1:9" ht="33.75" customHeight="1">
      <c r="A102" s="106" t="s">
        <v>210</v>
      </c>
      <c r="B102" s="97" t="s">
        <v>211</v>
      </c>
      <c r="C102" s="96"/>
      <c r="D102" s="100">
        <v>23697.12</v>
      </c>
      <c r="E102" s="100">
        <v>67756.02</v>
      </c>
      <c r="H102" s="66"/>
      <c r="I102" s="67"/>
    </row>
    <row r="103" spans="1:9" ht="29.25" customHeight="1">
      <c r="A103" s="98"/>
      <c r="B103" s="104" t="s">
        <v>212</v>
      </c>
      <c r="C103" s="96"/>
      <c r="D103" s="102">
        <f>SUM(D104:D110)</f>
        <v>18108.9</v>
      </c>
      <c r="E103" s="102">
        <v>27007.67</v>
      </c>
      <c r="H103" s="66"/>
      <c r="I103" s="67"/>
    </row>
    <row r="104" spans="1:9" ht="16.5" customHeight="1">
      <c r="A104" s="98">
        <v>730</v>
      </c>
      <c r="B104" s="97" t="s">
        <v>213</v>
      </c>
      <c r="C104" s="96"/>
      <c r="D104" s="100">
        <v>14562.79</v>
      </c>
      <c r="E104" s="100">
        <v>20316.19</v>
      </c>
      <c r="G104" s="12"/>
      <c r="H104" s="66"/>
      <c r="I104" s="67"/>
    </row>
    <row r="105" spans="1:9" ht="16.5" customHeight="1">
      <c r="A105" s="98">
        <v>732</v>
      </c>
      <c r="B105" s="97" t="s">
        <v>214</v>
      </c>
      <c r="C105" s="96"/>
      <c r="D105" s="100">
        <v>0</v>
      </c>
      <c r="E105" s="100">
        <v>0</v>
      </c>
      <c r="H105" s="66"/>
      <c r="I105" s="67"/>
    </row>
    <row r="106" spans="1:9" ht="16.5" customHeight="1">
      <c r="A106" s="98">
        <v>734</v>
      </c>
      <c r="B106" s="97" t="s">
        <v>215</v>
      </c>
      <c r="C106" s="96"/>
      <c r="D106" s="100">
        <v>0</v>
      </c>
      <c r="E106" s="100">
        <v>0</v>
      </c>
      <c r="I106" s="67"/>
    </row>
    <row r="107" spans="1:9" ht="29.25" customHeight="1">
      <c r="A107" s="106" t="s">
        <v>216</v>
      </c>
      <c r="B107" s="97" t="s">
        <v>217</v>
      </c>
      <c r="C107" s="96"/>
      <c r="D107" s="100">
        <v>0</v>
      </c>
      <c r="E107" s="100">
        <v>0</v>
      </c>
      <c r="I107" s="67"/>
    </row>
    <row r="108" spans="1:9" ht="27.75" customHeight="1">
      <c r="A108" s="106" t="s">
        <v>218</v>
      </c>
      <c r="B108" s="101" t="s">
        <v>219</v>
      </c>
      <c r="C108" s="96"/>
      <c r="D108" s="100">
        <v>0</v>
      </c>
      <c r="E108" s="100">
        <v>0</v>
      </c>
      <c r="I108" s="67"/>
    </row>
    <row r="109" spans="1:9" ht="16.5" customHeight="1">
      <c r="A109" s="98">
        <v>745746747</v>
      </c>
      <c r="B109" s="97" t="s">
        <v>220</v>
      </c>
      <c r="C109" s="96"/>
      <c r="D109" s="100">
        <v>1397.88</v>
      </c>
      <c r="E109" s="100">
        <v>5137.64</v>
      </c>
      <c r="I109" s="67"/>
    </row>
    <row r="110" spans="1:9" ht="16.5" customHeight="1">
      <c r="A110" s="98">
        <v>748749</v>
      </c>
      <c r="B110" s="97" t="s">
        <v>349</v>
      </c>
      <c r="C110" s="96"/>
      <c r="D110" s="100">
        <v>2148.23</v>
      </c>
      <c r="E110" s="100">
        <v>1553.84</v>
      </c>
      <c r="I110" s="67"/>
    </row>
    <row r="111" spans="1:9" ht="31.5" customHeight="1">
      <c r="A111" s="98"/>
      <c r="B111" s="104" t="s">
        <v>221</v>
      </c>
      <c r="C111" s="96"/>
      <c r="D111" s="102">
        <f>D95-D103</f>
        <v>5588.2199999999975</v>
      </c>
      <c r="E111" s="102">
        <v>42748.350000000006</v>
      </c>
      <c r="I111" s="67"/>
    </row>
    <row r="112" spans="1:9" ht="26.25" customHeight="1">
      <c r="A112" s="98"/>
      <c r="B112" s="101" t="s">
        <v>222</v>
      </c>
      <c r="C112" s="96"/>
      <c r="D112" s="77">
        <f>D78+D79</f>
        <v>17303.242000000562</v>
      </c>
      <c r="E112" s="77">
        <v>12363.110000000117</v>
      </c>
      <c r="I112" s="67"/>
    </row>
    <row r="113" spans="1:9" ht="18.75" customHeight="1">
      <c r="A113" s="98"/>
      <c r="B113" s="97" t="s">
        <v>223</v>
      </c>
      <c r="C113" s="96"/>
      <c r="D113" s="100">
        <f>SUM(D114:D115)</f>
        <v>0</v>
      </c>
      <c r="E113" s="100">
        <v>0</v>
      </c>
      <c r="I113" s="67"/>
    </row>
    <row r="114" spans="1:9" ht="16.5" customHeight="1">
      <c r="A114" s="98">
        <v>820</v>
      </c>
      <c r="B114" s="97" t="s">
        <v>224</v>
      </c>
      <c r="C114" s="96"/>
      <c r="D114" s="100">
        <v>0</v>
      </c>
      <c r="E114" s="100">
        <v>0</v>
      </c>
      <c r="I114" s="67"/>
    </row>
    <row r="115" spans="1:9" ht="16.5" customHeight="1">
      <c r="A115" s="98">
        <v>823</v>
      </c>
      <c r="B115" s="97" t="s">
        <v>225</v>
      </c>
      <c r="C115" s="96"/>
      <c r="D115" s="100">
        <v>0</v>
      </c>
      <c r="E115" s="100">
        <v>0</v>
      </c>
      <c r="I115" s="67"/>
    </row>
    <row r="116" spans="1:9" ht="18.75" customHeight="1">
      <c r="A116" s="98"/>
      <c r="B116" s="97" t="s">
        <v>226</v>
      </c>
      <c r="C116" s="96"/>
      <c r="D116" s="77">
        <f>D112-D113</f>
        <v>17303.242000000562</v>
      </c>
      <c r="E116" s="77">
        <v>12363.110000000117</v>
      </c>
      <c r="I116" s="67"/>
    </row>
    <row r="117" spans="1:5" ht="18.75" customHeight="1">
      <c r="A117" s="98"/>
      <c r="B117" s="97" t="s">
        <v>227</v>
      </c>
      <c r="C117" s="96"/>
      <c r="D117" s="100">
        <v>0</v>
      </c>
      <c r="E117" s="100"/>
    </row>
    <row r="118" spans="1:5" ht="28.5" customHeight="1">
      <c r="A118" s="106" t="s">
        <v>228</v>
      </c>
      <c r="B118" s="97" t="s">
        <v>229</v>
      </c>
      <c r="C118" s="96"/>
      <c r="D118" s="100">
        <v>0</v>
      </c>
      <c r="E118" s="100"/>
    </row>
    <row r="119" spans="1:5" ht="18.75" customHeight="1">
      <c r="A119" s="98"/>
      <c r="B119" s="97" t="s">
        <v>230</v>
      </c>
      <c r="C119" s="96"/>
      <c r="D119" s="100">
        <v>0</v>
      </c>
      <c r="E119" s="100"/>
    </row>
    <row r="120" spans="1:2" ht="16.5" customHeight="1">
      <c r="A120" s="36"/>
      <c r="B120" s="5"/>
    </row>
    <row r="121" spans="1:2" ht="16.5" customHeight="1">
      <c r="A121" s="48" t="s">
        <v>355</v>
      </c>
      <c r="B121" s="5"/>
    </row>
    <row r="122" spans="1:2" ht="18.75" customHeight="1">
      <c r="A122" s="48" t="s">
        <v>344</v>
      </c>
      <c r="B122" s="5"/>
    </row>
    <row r="123" spans="1:2" ht="18.75" customHeight="1">
      <c r="A123" s="69"/>
      <c r="B123" s="5"/>
    </row>
    <row r="124" spans="1:2" ht="18.75" customHeight="1">
      <c r="A124" s="69" t="s">
        <v>342</v>
      </c>
      <c r="B124" s="5"/>
    </row>
    <row r="125" spans="1:2" ht="18.75" customHeight="1">
      <c r="A125" s="69" t="s">
        <v>343</v>
      </c>
      <c r="B125" s="5"/>
    </row>
    <row r="126" spans="1:2" ht="18.75" customHeight="1">
      <c r="A126" s="36"/>
      <c r="B126" s="5"/>
    </row>
    <row r="127" spans="1:2" ht="18.75" customHeight="1">
      <c r="A127" s="36"/>
      <c r="B127" s="5"/>
    </row>
    <row r="128" spans="1:2" ht="18.75" customHeight="1">
      <c r="A128" s="36"/>
      <c r="B128" s="5"/>
    </row>
    <row r="129" spans="1:2" ht="18.75" customHeight="1">
      <c r="A129" s="36"/>
      <c r="B129" s="5"/>
    </row>
    <row r="130" spans="1:2" ht="18.75" customHeight="1">
      <c r="A130" s="36"/>
      <c r="B130" s="5"/>
    </row>
    <row r="131" spans="1:2" ht="18.75" customHeight="1">
      <c r="A131" s="36"/>
      <c r="B131" s="5"/>
    </row>
    <row r="132" spans="1:8" ht="18.75" customHeight="1">
      <c r="A132" s="36"/>
      <c r="B132" s="5"/>
      <c r="H132" s="12"/>
    </row>
    <row r="133" spans="1:2" ht="18.75" customHeight="1">
      <c r="A133" s="36"/>
      <c r="B133" s="5"/>
    </row>
    <row r="134" spans="1:2" ht="18.75" customHeight="1">
      <c r="A134" s="36"/>
      <c r="B134" s="5"/>
    </row>
    <row r="135" spans="1:2" ht="18.75" customHeight="1">
      <c r="A135" s="36"/>
      <c r="B135" s="5"/>
    </row>
    <row r="136" spans="1:2" ht="18.75" customHeight="1">
      <c r="A136" s="36"/>
      <c r="B136" s="5"/>
    </row>
    <row r="137" spans="1:2" ht="18.75" customHeight="1">
      <c r="A137" s="36"/>
      <c r="B137" s="5"/>
    </row>
    <row r="138" spans="1:2" ht="18.75" customHeight="1">
      <c r="A138" s="36"/>
      <c r="B138" s="5"/>
    </row>
    <row r="139" spans="1:2" ht="18.75" customHeight="1">
      <c r="A139" s="36"/>
      <c r="B139" s="5"/>
    </row>
    <row r="140" spans="1:2" ht="18.75" customHeight="1">
      <c r="A140" s="36"/>
      <c r="B140" s="5"/>
    </row>
    <row r="141" spans="1:2" ht="18.75" customHeight="1">
      <c r="A141" s="36"/>
      <c r="B141" s="5"/>
    </row>
    <row r="142" spans="1:2" ht="18.75" customHeight="1">
      <c r="A142" s="36"/>
      <c r="B142" s="5"/>
    </row>
    <row r="143" spans="1:2" ht="18.75" customHeight="1">
      <c r="A143" s="36"/>
      <c r="B143" s="5"/>
    </row>
    <row r="144" spans="1:8" ht="18.75" customHeight="1">
      <c r="A144" s="36"/>
      <c r="B144" s="5"/>
      <c r="H144" s="12"/>
    </row>
    <row r="145" spans="1:2" ht="18.75" customHeight="1">
      <c r="A145" s="36"/>
      <c r="B145" s="5"/>
    </row>
    <row r="146" spans="1:2" ht="18.75" customHeight="1">
      <c r="A146" s="36"/>
      <c r="B146" s="5"/>
    </row>
    <row r="147" spans="1:2" ht="18.75" customHeight="1">
      <c r="A147" s="36"/>
      <c r="B147" s="5"/>
    </row>
    <row r="148" spans="1:2" ht="18.75" customHeight="1">
      <c r="A148" s="36"/>
      <c r="B148" s="5"/>
    </row>
    <row r="149" spans="1:2" ht="18.75" customHeight="1">
      <c r="A149" s="36"/>
      <c r="B149" s="5"/>
    </row>
    <row r="150" spans="1:2" ht="18.75" customHeight="1">
      <c r="A150" s="36"/>
      <c r="B150" s="5"/>
    </row>
    <row r="151" spans="1:2" ht="18.75" customHeight="1">
      <c r="A151" s="36"/>
      <c r="B151" s="5"/>
    </row>
    <row r="152" spans="1:2" ht="18.75" customHeight="1">
      <c r="A152" s="36"/>
      <c r="B152" s="5"/>
    </row>
    <row r="153" spans="1:2" ht="18.75" customHeight="1">
      <c r="A153" s="36"/>
      <c r="B153" s="5"/>
    </row>
    <row r="154" spans="1:2" ht="18.75" customHeight="1">
      <c r="A154" s="36"/>
      <c r="B154" s="5"/>
    </row>
    <row r="155" spans="1:2" ht="18.75" customHeight="1">
      <c r="A155" s="36"/>
      <c r="B155" s="5"/>
    </row>
    <row r="156" spans="1:2" ht="18.75" customHeight="1">
      <c r="A156" s="36"/>
      <c r="B156" s="5"/>
    </row>
    <row r="157" spans="1:2" ht="18.75" customHeight="1">
      <c r="A157" s="36"/>
      <c r="B157" s="5"/>
    </row>
    <row r="158" spans="1:2" ht="18.75" customHeight="1">
      <c r="A158" s="36"/>
      <c r="B158" s="5"/>
    </row>
    <row r="159" spans="1:2" ht="18.75" customHeight="1">
      <c r="A159" s="36"/>
      <c r="B159" s="5"/>
    </row>
    <row r="160" spans="1:2" ht="18.75" customHeight="1">
      <c r="A160" s="36"/>
      <c r="B160" s="5"/>
    </row>
    <row r="161" spans="1:2" ht="18.75" customHeight="1">
      <c r="A161" s="36"/>
      <c r="B161" s="5"/>
    </row>
    <row r="162" spans="1:2" ht="18.75" customHeight="1">
      <c r="A162" s="36"/>
      <c r="B162" s="5"/>
    </row>
    <row r="163" spans="1:2" ht="15">
      <c r="A163" s="36"/>
      <c r="B163" s="5"/>
    </row>
    <row r="164" spans="1:2" ht="15">
      <c r="A164" s="36"/>
      <c r="B164" s="5"/>
    </row>
    <row r="165" spans="1:2" ht="15">
      <c r="A165" s="36"/>
      <c r="B165" s="5"/>
    </row>
    <row r="166" spans="1:2" ht="15">
      <c r="A166" s="36"/>
      <c r="B166" s="5"/>
    </row>
    <row r="167" spans="1:2" ht="15">
      <c r="A167" s="7"/>
      <c r="B167" s="5"/>
    </row>
    <row r="168" spans="1:2" ht="15">
      <c r="A168" s="7"/>
      <c r="B168" s="5"/>
    </row>
    <row r="169" spans="1:2" ht="15">
      <c r="A169" s="7"/>
      <c r="B169" s="5"/>
    </row>
    <row r="170" spans="1:2" ht="15">
      <c r="A170" s="7"/>
      <c r="B170" s="5"/>
    </row>
    <row r="171" ht="15">
      <c r="A171" s="7"/>
    </row>
    <row r="172" ht="15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rintOptions/>
  <pageMargins left="0" right="0" top="0" bottom="0" header="0.5" footer="0.5"/>
  <pageSetup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9"/>
  <sheetViews>
    <sheetView zoomScaleSheetLayoutView="115" zoomScalePageLayoutView="0" workbookViewId="0" topLeftCell="A88">
      <selection activeCell="D111" sqref="D111"/>
    </sheetView>
  </sheetViews>
  <sheetFormatPr defaultColWidth="9.140625" defaultRowHeight="15"/>
  <cols>
    <col min="1" max="1" width="18.57421875" style="2" bestFit="1" customWidth="1"/>
    <col min="2" max="2" width="81.8515625" style="62" customWidth="1"/>
    <col min="3" max="3" width="7.8515625" style="44" customWidth="1"/>
    <col min="4" max="4" width="16.57421875" style="17" bestFit="1" customWidth="1"/>
    <col min="5" max="5" width="16.57421875" style="43" bestFit="1" customWidth="1"/>
    <col min="6" max="6" width="17.28125" style="2" bestFit="1" customWidth="1"/>
    <col min="7" max="7" width="16.421875" style="2" customWidth="1"/>
    <col min="8" max="8" width="15.57421875" style="2" bestFit="1" customWidth="1"/>
    <col min="9" max="9" width="12.8515625" style="52" bestFit="1" customWidth="1"/>
    <col min="10" max="10" width="9.140625" style="2" customWidth="1"/>
    <col min="11" max="11" width="11.28125" style="2" customWidth="1"/>
    <col min="12" max="255" width="9.140625" style="2" customWidth="1"/>
    <col min="256" max="16384" width="17.421875" style="2" customWidth="1"/>
  </cols>
  <sheetData>
    <row r="1" spans="1:9" ht="15">
      <c r="A1" s="130" t="s">
        <v>352</v>
      </c>
      <c r="B1" s="130"/>
      <c r="C1" s="130"/>
      <c r="D1" s="130"/>
      <c r="E1" s="130"/>
      <c r="I1" s="2"/>
    </row>
    <row r="2" spans="1:9" ht="15">
      <c r="A2" s="130" t="s">
        <v>351</v>
      </c>
      <c r="B2" s="130"/>
      <c r="C2" s="130"/>
      <c r="D2" s="130"/>
      <c r="E2" s="130"/>
      <c r="I2" s="2"/>
    </row>
    <row r="3" spans="1:9" ht="15">
      <c r="A3" s="130" t="s">
        <v>350</v>
      </c>
      <c r="B3" s="130"/>
      <c r="C3" s="130"/>
      <c r="D3" s="130"/>
      <c r="E3" s="130"/>
      <c r="I3" s="2"/>
    </row>
    <row r="4" spans="1:9" ht="15">
      <c r="A4" s="126" t="s">
        <v>353</v>
      </c>
      <c r="B4" s="125"/>
      <c r="C4" s="125"/>
      <c r="D4" s="125"/>
      <c r="E4" s="125"/>
      <c r="I4" s="2"/>
    </row>
    <row r="5" spans="1:9" ht="15">
      <c r="A5" s="126" t="s">
        <v>354</v>
      </c>
      <c r="B5" s="125"/>
      <c r="C5" s="125"/>
      <c r="D5" s="125"/>
      <c r="E5" s="125"/>
      <c r="I5" s="2"/>
    </row>
    <row r="6" spans="1:10" ht="15.75">
      <c r="A6" s="37"/>
      <c r="B6" s="63"/>
      <c r="C6" s="45"/>
      <c r="D6" s="41"/>
      <c r="E6" s="18"/>
      <c r="G6" s="125"/>
      <c r="H6" s="125"/>
      <c r="I6" s="125"/>
      <c r="J6" s="125"/>
    </row>
    <row r="7" spans="1:10" ht="18">
      <c r="A7" s="131" t="s">
        <v>0</v>
      </c>
      <c r="B7" s="131"/>
      <c r="C7" s="131"/>
      <c r="D7" s="131"/>
      <c r="E7" s="131"/>
      <c r="G7" s="125"/>
      <c r="H7" s="125"/>
      <c r="I7" s="125"/>
      <c r="J7" s="125"/>
    </row>
    <row r="8" spans="1:5" ht="18">
      <c r="A8" s="133" t="s">
        <v>310</v>
      </c>
      <c r="B8" s="134"/>
      <c r="C8" s="134"/>
      <c r="D8" s="134"/>
      <c r="E8" s="134"/>
    </row>
    <row r="9" spans="1:5" ht="18" customHeight="1">
      <c r="A9" s="138" t="s">
        <v>1</v>
      </c>
      <c r="B9" s="138"/>
      <c r="C9" s="138"/>
      <c r="D9" s="138"/>
      <c r="E9" s="138"/>
    </row>
    <row r="10" spans="1:5" ht="16.5" customHeight="1">
      <c r="A10" s="137" t="s">
        <v>2</v>
      </c>
      <c r="B10" s="137" t="s">
        <v>3</v>
      </c>
      <c r="C10" s="137" t="s">
        <v>4</v>
      </c>
      <c r="D10" s="137" t="s">
        <v>5</v>
      </c>
      <c r="E10" s="137"/>
    </row>
    <row r="11" spans="1:5" ht="29.25" customHeight="1">
      <c r="A11" s="137"/>
      <c r="B11" s="137"/>
      <c r="C11" s="137"/>
      <c r="D11" s="71" t="s">
        <v>6</v>
      </c>
      <c r="E11" s="71" t="s">
        <v>307</v>
      </c>
    </row>
    <row r="12" spans="1:5" ht="15">
      <c r="A12" s="72">
        <v>1</v>
      </c>
      <c r="B12" s="72">
        <v>2</v>
      </c>
      <c r="C12" s="72">
        <v>3</v>
      </c>
      <c r="D12" s="72">
        <v>4</v>
      </c>
      <c r="E12" s="72">
        <v>5</v>
      </c>
    </row>
    <row r="13" spans="1:6" ht="18.75" customHeight="1">
      <c r="A13" s="80"/>
      <c r="B13" s="86" t="s">
        <v>8</v>
      </c>
      <c r="C13" s="80"/>
      <c r="D13" s="87">
        <f>D15+D17</f>
        <v>10072.410000000003</v>
      </c>
      <c r="E13" s="87">
        <v>12222.27</v>
      </c>
      <c r="F13" s="53"/>
    </row>
    <row r="14" spans="1:5" ht="18.75" customHeight="1">
      <c r="A14" s="78" t="s">
        <v>233</v>
      </c>
      <c r="B14" s="79" t="s">
        <v>9</v>
      </c>
      <c r="C14" s="80"/>
      <c r="D14" s="88">
        <v>0</v>
      </c>
      <c r="E14" s="88">
        <v>0</v>
      </c>
    </row>
    <row r="15" spans="1:5" ht="18.75" customHeight="1">
      <c r="A15" s="82" t="s">
        <v>234</v>
      </c>
      <c r="B15" s="79" t="s">
        <v>10</v>
      </c>
      <c r="C15" s="80"/>
      <c r="D15" s="88">
        <v>163380.23</v>
      </c>
      <c r="E15" s="88">
        <v>160080.23</v>
      </c>
    </row>
    <row r="16" spans="1:5" ht="29.25" customHeight="1">
      <c r="A16" s="82" t="s">
        <v>235</v>
      </c>
      <c r="B16" s="83" t="s">
        <v>11</v>
      </c>
      <c r="C16" s="80"/>
      <c r="D16" s="88">
        <v>0</v>
      </c>
      <c r="E16" s="88">
        <v>0</v>
      </c>
    </row>
    <row r="17" spans="1:5" ht="18.75" customHeight="1">
      <c r="A17" s="82" t="s">
        <v>236</v>
      </c>
      <c r="B17" s="79" t="s">
        <v>12</v>
      </c>
      <c r="C17" s="80"/>
      <c r="D17" s="88">
        <v>-153307.82</v>
      </c>
      <c r="E17" s="88">
        <v>-147857.96</v>
      </c>
    </row>
    <row r="18" spans="1:6" ht="34.5" customHeight="1">
      <c r="A18" s="80"/>
      <c r="B18" s="74" t="s">
        <v>13</v>
      </c>
      <c r="C18" s="80"/>
      <c r="D18" s="87">
        <f>D19+D20+D21+D22+D23</f>
        <v>769338.1800000002</v>
      </c>
      <c r="E18" s="87">
        <v>773894.4600000002</v>
      </c>
      <c r="F18" s="53"/>
    </row>
    <row r="19" spans="1:5" ht="29.25" customHeight="1">
      <c r="A19" s="82" t="s">
        <v>237</v>
      </c>
      <c r="B19" s="83" t="s">
        <v>14</v>
      </c>
      <c r="C19" s="80"/>
      <c r="D19" s="88">
        <v>754328.18</v>
      </c>
      <c r="E19" s="88">
        <v>753988.18</v>
      </c>
    </row>
    <row r="20" spans="1:5" ht="29.25" customHeight="1">
      <c r="A20" s="82" t="s">
        <v>238</v>
      </c>
      <c r="B20" s="83" t="s">
        <v>15</v>
      </c>
      <c r="C20" s="80"/>
      <c r="D20" s="88">
        <v>279134.4</v>
      </c>
      <c r="E20" s="88">
        <v>252416.95</v>
      </c>
    </row>
    <row r="21" spans="1:5" ht="29.25" customHeight="1">
      <c r="A21" s="82" t="s">
        <v>239</v>
      </c>
      <c r="B21" s="83" t="s">
        <v>16</v>
      </c>
      <c r="C21" s="80"/>
      <c r="D21" s="88">
        <v>0</v>
      </c>
      <c r="E21" s="88">
        <v>0</v>
      </c>
    </row>
    <row r="22" spans="1:5" ht="29.25" customHeight="1">
      <c r="A22" s="82" t="s">
        <v>240</v>
      </c>
      <c r="B22" s="83" t="s">
        <v>17</v>
      </c>
      <c r="C22" s="80"/>
      <c r="D22" s="88">
        <v>23180.02</v>
      </c>
      <c r="E22" s="88">
        <v>23180.02</v>
      </c>
    </row>
    <row r="23" spans="1:5" ht="29.25" customHeight="1">
      <c r="A23" s="82" t="s">
        <v>241</v>
      </c>
      <c r="B23" s="83" t="s">
        <v>18</v>
      </c>
      <c r="C23" s="80"/>
      <c r="D23" s="88">
        <v>-287304.42</v>
      </c>
      <c r="E23" s="88">
        <v>-255690.69</v>
      </c>
    </row>
    <row r="24" spans="1:5" ht="18.75" customHeight="1">
      <c r="A24" s="82"/>
      <c r="B24" s="85" t="s">
        <v>19</v>
      </c>
      <c r="C24" s="80"/>
      <c r="D24" s="87">
        <f>D25+D37</f>
        <v>1507035.31</v>
      </c>
      <c r="E24" s="87">
        <v>1367608.74</v>
      </c>
    </row>
    <row r="25" spans="1:6" ht="18.75" customHeight="1">
      <c r="A25" s="82"/>
      <c r="B25" s="79" t="s">
        <v>20</v>
      </c>
      <c r="C25" s="80"/>
      <c r="D25" s="87">
        <f>SUM(D26:D40)</f>
        <v>1507035.31</v>
      </c>
      <c r="E25" s="87">
        <v>1367608.74</v>
      </c>
      <c r="F25" s="53"/>
    </row>
    <row r="26" spans="1:5" ht="18.75" customHeight="1">
      <c r="A26" s="82" t="s">
        <v>21</v>
      </c>
      <c r="B26" s="79" t="s">
        <v>22</v>
      </c>
      <c r="C26" s="80"/>
      <c r="D26" s="88">
        <v>0</v>
      </c>
      <c r="E26" s="88">
        <v>0</v>
      </c>
    </row>
    <row r="27" spans="1:5" ht="18.75" customHeight="1">
      <c r="A27" s="82" t="s">
        <v>23</v>
      </c>
      <c r="B27" s="79" t="s">
        <v>24</v>
      </c>
      <c r="C27" s="80"/>
      <c r="D27" s="88">
        <v>498273.69</v>
      </c>
      <c r="E27" s="88">
        <v>0</v>
      </c>
    </row>
    <row r="28" spans="1:5" ht="18.75" customHeight="1">
      <c r="A28" s="82" t="s">
        <v>25</v>
      </c>
      <c r="B28" s="79" t="s">
        <v>26</v>
      </c>
      <c r="C28" s="80"/>
      <c r="D28" s="88">
        <v>0</v>
      </c>
      <c r="E28" s="88">
        <v>0</v>
      </c>
    </row>
    <row r="29" spans="1:5" ht="18.75" customHeight="1">
      <c r="A29" s="82" t="s">
        <v>27</v>
      </c>
      <c r="B29" s="79" t="s">
        <v>28</v>
      </c>
      <c r="C29" s="80"/>
      <c r="D29" s="88">
        <v>0</v>
      </c>
      <c r="E29" s="88">
        <v>0</v>
      </c>
    </row>
    <row r="30" spans="1:5" ht="18.75" customHeight="1">
      <c r="A30" s="82" t="s">
        <v>29</v>
      </c>
      <c r="B30" s="79" t="s">
        <v>30</v>
      </c>
      <c r="C30" s="80"/>
      <c r="D30" s="88">
        <v>0</v>
      </c>
      <c r="E30" s="88">
        <v>330000</v>
      </c>
    </row>
    <row r="31" spans="1:5" ht="47.25" customHeight="1">
      <c r="A31" s="82" t="s">
        <v>31</v>
      </c>
      <c r="B31" s="83" t="s">
        <v>32</v>
      </c>
      <c r="C31" s="80"/>
      <c r="D31" s="88">
        <v>508124.81</v>
      </c>
      <c r="E31" s="88">
        <v>536971.93</v>
      </c>
    </row>
    <row r="32" spans="1:5" ht="18.75" customHeight="1">
      <c r="A32" s="82" t="s">
        <v>242</v>
      </c>
      <c r="B32" s="79" t="s">
        <v>33</v>
      </c>
      <c r="C32" s="80"/>
      <c r="D32" s="88">
        <v>50000</v>
      </c>
      <c r="E32" s="88">
        <v>0</v>
      </c>
    </row>
    <row r="33" spans="1:5" ht="29.25" customHeight="1">
      <c r="A33" s="82" t="s">
        <v>243</v>
      </c>
      <c r="B33" s="83" t="s">
        <v>34</v>
      </c>
      <c r="C33" s="80"/>
      <c r="D33" s="88">
        <v>450636.81</v>
      </c>
      <c r="E33" s="88">
        <v>450636.81</v>
      </c>
    </row>
    <row r="34" spans="1:5" ht="18.75" customHeight="1">
      <c r="A34" s="82" t="s">
        <v>35</v>
      </c>
      <c r="B34" s="79" t="s">
        <v>36</v>
      </c>
      <c r="C34" s="80"/>
      <c r="D34" s="88">
        <v>0</v>
      </c>
      <c r="E34" s="88">
        <v>0</v>
      </c>
    </row>
    <row r="35" spans="1:5" ht="18.75" customHeight="1">
      <c r="A35" s="82" t="s">
        <v>244</v>
      </c>
      <c r="B35" s="79" t="s">
        <v>37</v>
      </c>
      <c r="C35" s="80"/>
      <c r="D35" s="88">
        <v>0</v>
      </c>
      <c r="E35" s="88">
        <v>50000</v>
      </c>
    </row>
    <row r="36" spans="1:5" ht="18.75" customHeight="1">
      <c r="A36" s="82" t="s">
        <v>245</v>
      </c>
      <c r="B36" s="79" t="s">
        <v>38</v>
      </c>
      <c r="C36" s="80"/>
      <c r="D36" s="88">
        <v>0</v>
      </c>
      <c r="E36" s="88">
        <v>0</v>
      </c>
    </row>
    <row r="37" spans="1:5" ht="29.25" customHeight="1">
      <c r="A37" s="82"/>
      <c r="B37" s="83" t="s">
        <v>39</v>
      </c>
      <c r="C37" s="80"/>
      <c r="D37" s="88">
        <v>0</v>
      </c>
      <c r="E37" s="87">
        <v>0</v>
      </c>
    </row>
    <row r="38" spans="1:5" ht="36" customHeight="1">
      <c r="A38" s="82" t="s">
        <v>246</v>
      </c>
      <c r="B38" s="83" t="s">
        <v>40</v>
      </c>
      <c r="C38" s="80"/>
      <c r="D38" s="88">
        <v>0</v>
      </c>
      <c r="E38" s="88">
        <v>0</v>
      </c>
    </row>
    <row r="39" spans="1:5" ht="29.25" customHeight="1">
      <c r="A39" s="82" t="s">
        <v>247</v>
      </c>
      <c r="B39" s="83" t="s">
        <v>41</v>
      </c>
      <c r="C39" s="80"/>
      <c r="D39" s="88">
        <v>0</v>
      </c>
      <c r="E39" s="88">
        <v>0</v>
      </c>
    </row>
    <row r="40" spans="1:5" ht="29.25" customHeight="1">
      <c r="A40" s="82" t="s">
        <v>248</v>
      </c>
      <c r="B40" s="83" t="s">
        <v>42</v>
      </c>
      <c r="C40" s="80"/>
      <c r="D40" s="88">
        <v>0</v>
      </c>
      <c r="E40" s="88">
        <v>0</v>
      </c>
    </row>
    <row r="41" spans="1:5" ht="18.75" customHeight="1">
      <c r="A41" s="82"/>
      <c r="B41" s="85" t="s">
        <v>43</v>
      </c>
      <c r="C41" s="89"/>
      <c r="D41" s="87">
        <f>D42+D43+D44</f>
        <v>1672571.2</v>
      </c>
      <c r="E41" s="87">
        <v>1728045.07</v>
      </c>
    </row>
    <row r="42" spans="1:5" ht="18.75" customHeight="1">
      <c r="A42" s="82" t="s">
        <v>249</v>
      </c>
      <c r="B42" s="79" t="s">
        <v>44</v>
      </c>
      <c r="C42" s="80"/>
      <c r="D42" s="88">
        <v>142571.2</v>
      </c>
      <c r="E42" s="88">
        <v>158045.07</v>
      </c>
    </row>
    <row r="43" spans="1:5" ht="18.75" customHeight="1">
      <c r="A43" s="82" t="s">
        <v>250</v>
      </c>
      <c r="B43" s="79" t="s">
        <v>45</v>
      </c>
      <c r="C43" s="80"/>
      <c r="D43" s="88">
        <v>1530000</v>
      </c>
      <c r="E43" s="88">
        <v>1570000</v>
      </c>
    </row>
    <row r="44" spans="1:5" ht="29.25" customHeight="1">
      <c r="A44" s="82" t="s">
        <v>251</v>
      </c>
      <c r="B44" s="83" t="s">
        <v>46</v>
      </c>
      <c r="C44" s="80"/>
      <c r="D44" s="88">
        <v>0</v>
      </c>
      <c r="E44" s="88">
        <v>0</v>
      </c>
    </row>
    <row r="45" spans="1:6" ht="18.75" customHeight="1">
      <c r="A45" s="82"/>
      <c r="B45" s="85" t="s">
        <v>47</v>
      </c>
      <c r="C45" s="80"/>
      <c r="D45" s="87">
        <f>D46+D47+D54</f>
        <v>1529670.55</v>
      </c>
      <c r="E45" s="87">
        <v>1238458.41</v>
      </c>
      <c r="F45" s="53"/>
    </row>
    <row r="46" spans="1:7" ht="18.75" customHeight="1">
      <c r="A46" s="82" t="s">
        <v>48</v>
      </c>
      <c r="B46" s="79" t="s">
        <v>49</v>
      </c>
      <c r="C46" s="80"/>
      <c r="D46" s="88">
        <v>17667.13</v>
      </c>
      <c r="E46" s="88">
        <v>61311.2</v>
      </c>
      <c r="G46" s="53"/>
    </row>
    <row r="47" spans="1:5" ht="18.75" customHeight="1">
      <c r="A47" s="82"/>
      <c r="B47" s="79" t="s">
        <v>50</v>
      </c>
      <c r="C47" s="80"/>
      <c r="D47" s="87">
        <f>SUM(D48:D53)</f>
        <v>1501801.05</v>
      </c>
      <c r="E47" s="87">
        <v>1167547.21</v>
      </c>
    </row>
    <row r="48" spans="1:5" ht="18.75" customHeight="1">
      <c r="A48" s="82">
        <v>12</v>
      </c>
      <c r="B48" s="79" t="s">
        <v>51</v>
      </c>
      <c r="C48" s="80"/>
      <c r="D48" s="88">
        <v>721900.54</v>
      </c>
      <c r="E48" s="88">
        <v>479257.24</v>
      </c>
    </row>
    <row r="49" spans="1:5" ht="29.25" customHeight="1">
      <c r="A49" s="82">
        <v>13</v>
      </c>
      <c r="B49" s="83" t="s">
        <v>52</v>
      </c>
      <c r="C49" s="80"/>
      <c r="D49" s="88">
        <v>4492.85</v>
      </c>
      <c r="E49" s="88">
        <v>9476.46</v>
      </c>
    </row>
    <row r="50" spans="1:5" ht="18.75" customHeight="1">
      <c r="A50" s="82">
        <v>14</v>
      </c>
      <c r="B50" s="79" t="s">
        <v>53</v>
      </c>
      <c r="C50" s="80"/>
      <c r="D50" s="88">
        <v>16988.5</v>
      </c>
      <c r="E50" s="88">
        <v>31776.3</v>
      </c>
    </row>
    <row r="51" spans="1:5" ht="18.75" customHeight="1">
      <c r="A51" s="82">
        <v>15</v>
      </c>
      <c r="B51" s="79" t="s">
        <v>54</v>
      </c>
      <c r="C51" s="80"/>
      <c r="D51" s="88">
        <v>324576.95</v>
      </c>
      <c r="E51" s="88">
        <v>191099.97</v>
      </c>
    </row>
    <row r="52" spans="1:5" ht="18.75" customHeight="1">
      <c r="A52" s="82">
        <v>16</v>
      </c>
      <c r="B52" s="79" t="s">
        <v>55</v>
      </c>
      <c r="C52" s="80"/>
      <c r="D52" s="88">
        <v>110352.17</v>
      </c>
      <c r="E52" s="88">
        <v>109577.05</v>
      </c>
    </row>
    <row r="53" spans="1:5" ht="18.75" customHeight="1">
      <c r="A53" s="82">
        <v>17</v>
      </c>
      <c r="B53" s="79" t="s">
        <v>56</v>
      </c>
      <c r="C53" s="80"/>
      <c r="D53" s="88">
        <v>323490.04</v>
      </c>
      <c r="E53" s="88">
        <v>346360.19</v>
      </c>
    </row>
    <row r="54" spans="1:11" ht="18.75" customHeight="1">
      <c r="A54" s="82" t="s">
        <v>57</v>
      </c>
      <c r="B54" s="79" t="s">
        <v>58</v>
      </c>
      <c r="C54" s="80"/>
      <c r="D54" s="87">
        <v>10202.37</v>
      </c>
      <c r="E54" s="87">
        <v>9600</v>
      </c>
      <c r="K54" s="54"/>
    </row>
    <row r="55" spans="1:5" ht="37.5" customHeight="1">
      <c r="A55" s="90" t="s">
        <v>345</v>
      </c>
      <c r="B55" s="85" t="s">
        <v>59</v>
      </c>
      <c r="C55" s="80"/>
      <c r="D55" s="87">
        <v>106589.16</v>
      </c>
      <c r="E55" s="87">
        <v>48793.98</v>
      </c>
    </row>
    <row r="56" spans="1:5" ht="18.75" customHeight="1">
      <c r="A56" s="82"/>
      <c r="B56" s="85" t="s">
        <v>60</v>
      </c>
      <c r="C56" s="80"/>
      <c r="D56" s="87">
        <f>D57+D58</f>
        <v>372349.3</v>
      </c>
      <c r="E56" s="87">
        <v>267558.03</v>
      </c>
    </row>
    <row r="57" spans="1:5" ht="18.75" customHeight="1">
      <c r="A57" s="82">
        <v>192</v>
      </c>
      <c r="B57" s="79" t="s">
        <v>61</v>
      </c>
      <c r="C57" s="80"/>
      <c r="D57" s="88">
        <v>359308.48</v>
      </c>
      <c r="E57" s="88">
        <v>267558.03</v>
      </c>
    </row>
    <row r="58" spans="1:5" ht="18.75" customHeight="1">
      <c r="A58" s="82" t="s">
        <v>62</v>
      </c>
      <c r="B58" s="79" t="s">
        <v>63</v>
      </c>
      <c r="C58" s="80"/>
      <c r="D58" s="88">
        <v>13040.82</v>
      </c>
      <c r="E58" s="88">
        <v>0</v>
      </c>
    </row>
    <row r="59" spans="1:5" ht="18.75" customHeight="1">
      <c r="A59" s="82"/>
      <c r="B59" s="85" t="s">
        <v>64</v>
      </c>
      <c r="C59" s="80"/>
      <c r="D59" s="88">
        <v>0</v>
      </c>
      <c r="E59" s="88">
        <v>0</v>
      </c>
    </row>
    <row r="60" spans="1:5" ht="18.75" customHeight="1">
      <c r="A60" s="82"/>
      <c r="B60" s="85" t="s">
        <v>65</v>
      </c>
      <c r="C60" s="80"/>
      <c r="D60" s="87">
        <f>D13+D18+D24+D41+D45+D55+D56+D59</f>
        <v>5967626.11</v>
      </c>
      <c r="E60" s="87">
        <v>5436580.960000001</v>
      </c>
    </row>
    <row r="61" spans="1:5" ht="18" customHeight="1">
      <c r="A61" s="136" t="s">
        <v>66</v>
      </c>
      <c r="B61" s="136"/>
      <c r="C61" s="136"/>
      <c r="D61" s="136"/>
      <c r="E61" s="136"/>
    </row>
    <row r="62" spans="1:5" ht="16.5" customHeight="1">
      <c r="A62" s="137" t="s">
        <v>2</v>
      </c>
      <c r="B62" s="137" t="s">
        <v>3</v>
      </c>
      <c r="C62" s="137" t="s">
        <v>4</v>
      </c>
      <c r="D62" s="137" t="s">
        <v>5</v>
      </c>
      <c r="E62" s="137"/>
    </row>
    <row r="63" spans="1:5" ht="28.5" customHeight="1">
      <c r="A63" s="137"/>
      <c r="B63" s="137"/>
      <c r="C63" s="137"/>
      <c r="D63" s="71" t="s">
        <v>6</v>
      </c>
      <c r="E63" s="71" t="s">
        <v>7</v>
      </c>
    </row>
    <row r="64" spans="1:5" ht="12.75" customHeight="1">
      <c r="A64" s="72">
        <v>1</v>
      </c>
      <c r="B64" s="72">
        <v>2</v>
      </c>
      <c r="C64" s="72">
        <v>3</v>
      </c>
      <c r="D64" s="72">
        <v>4</v>
      </c>
      <c r="E64" s="72">
        <v>5</v>
      </c>
    </row>
    <row r="65" spans="1:9" s="55" customFormat="1" ht="16.5" customHeight="1">
      <c r="A65" s="73"/>
      <c r="B65" s="74" t="s">
        <v>67</v>
      </c>
      <c r="C65" s="75"/>
      <c r="D65" s="76">
        <f>SUM(D66:D67)</f>
        <v>3000003.17</v>
      </c>
      <c r="E65" s="77">
        <v>3000003.17</v>
      </c>
      <c r="F65" s="56"/>
      <c r="I65" s="57"/>
    </row>
    <row r="66" spans="1:5" ht="16.5" customHeight="1">
      <c r="A66" s="78">
        <v>900</v>
      </c>
      <c r="B66" s="79" t="s">
        <v>68</v>
      </c>
      <c r="C66" s="80"/>
      <c r="D66" s="81">
        <v>3000003.17</v>
      </c>
      <c r="E66" s="81">
        <v>3000003.17</v>
      </c>
    </row>
    <row r="67" spans="1:5" ht="16.5" customHeight="1">
      <c r="A67" s="82">
        <v>901</v>
      </c>
      <c r="B67" s="83" t="s">
        <v>69</v>
      </c>
      <c r="C67" s="80"/>
      <c r="D67" s="81">
        <v>0</v>
      </c>
      <c r="E67" s="81">
        <v>0</v>
      </c>
    </row>
    <row r="68" spans="1:9" s="55" customFormat="1" ht="16.5" customHeight="1">
      <c r="A68" s="73"/>
      <c r="B68" s="74" t="s">
        <v>70</v>
      </c>
      <c r="C68" s="75"/>
      <c r="D68" s="77">
        <f>D69+D70+D75+D76+D77</f>
        <v>200216.75200000056</v>
      </c>
      <c r="E68" s="77">
        <v>182716.7099999996</v>
      </c>
      <c r="I68" s="57"/>
    </row>
    <row r="69" spans="1:5" ht="16.5" customHeight="1">
      <c r="A69" s="82">
        <v>910</v>
      </c>
      <c r="B69" s="83" t="s">
        <v>71</v>
      </c>
      <c r="C69" s="80"/>
      <c r="D69" s="77">
        <v>0</v>
      </c>
      <c r="E69" s="77">
        <v>0</v>
      </c>
    </row>
    <row r="70" spans="1:5" ht="16.5" customHeight="1">
      <c r="A70" s="82">
        <v>911</v>
      </c>
      <c r="B70" s="83" t="s">
        <v>72</v>
      </c>
      <c r="C70" s="80"/>
      <c r="D70" s="77">
        <f>D74</f>
        <v>39.17</v>
      </c>
      <c r="E70" s="77">
        <v>39.17</v>
      </c>
    </row>
    <row r="71" spans="1:5" ht="16.5" customHeight="1">
      <c r="A71" s="82"/>
      <c r="B71" s="83" t="s">
        <v>73</v>
      </c>
      <c r="C71" s="80"/>
      <c r="D71" s="77">
        <v>0</v>
      </c>
      <c r="E71" s="77">
        <v>0</v>
      </c>
    </row>
    <row r="72" spans="1:5" ht="16.5" customHeight="1">
      <c r="A72" s="82"/>
      <c r="B72" s="83" t="s">
        <v>74</v>
      </c>
      <c r="C72" s="80"/>
      <c r="D72" s="77">
        <v>0</v>
      </c>
      <c r="E72" s="81">
        <v>0</v>
      </c>
    </row>
    <row r="73" spans="1:5" ht="16.5" customHeight="1">
      <c r="A73" s="82"/>
      <c r="B73" s="83" t="s">
        <v>75</v>
      </c>
      <c r="C73" s="80"/>
      <c r="D73" s="77">
        <v>0</v>
      </c>
      <c r="E73" s="81">
        <v>0</v>
      </c>
    </row>
    <row r="74" spans="1:5" ht="16.5" customHeight="1">
      <c r="A74" s="82"/>
      <c r="B74" s="83" t="s">
        <v>76</v>
      </c>
      <c r="C74" s="80"/>
      <c r="D74" s="81">
        <v>39.17</v>
      </c>
      <c r="E74" s="81">
        <v>39.17</v>
      </c>
    </row>
    <row r="75" spans="1:5" ht="16.5" customHeight="1">
      <c r="A75" s="82">
        <v>919</v>
      </c>
      <c r="B75" s="83" t="s">
        <v>77</v>
      </c>
      <c r="C75" s="80"/>
      <c r="D75" s="77">
        <v>0</v>
      </c>
      <c r="E75" s="77">
        <v>0</v>
      </c>
    </row>
    <row r="76" spans="1:5" ht="16.5" customHeight="1">
      <c r="A76" s="82" t="s">
        <v>78</v>
      </c>
      <c r="B76" s="83" t="s">
        <v>79</v>
      </c>
      <c r="C76" s="80"/>
      <c r="D76" s="81">
        <v>139612.18</v>
      </c>
      <c r="E76" s="81">
        <v>139612.18</v>
      </c>
    </row>
    <row r="77" spans="1:5" ht="16.5" customHeight="1">
      <c r="A77" s="82"/>
      <c r="B77" s="83" t="s">
        <v>80</v>
      </c>
      <c r="C77" s="80"/>
      <c r="D77" s="77">
        <f>SUM(D78:D79)</f>
        <v>60565.40200000057</v>
      </c>
      <c r="E77" s="77">
        <v>43065.359999999615</v>
      </c>
    </row>
    <row r="78" spans="1:5" ht="16.5" customHeight="1">
      <c r="A78" s="82" t="s">
        <v>81</v>
      </c>
      <c r="B78" s="83" t="s">
        <v>82</v>
      </c>
      <c r="C78" s="80"/>
      <c r="D78" s="81">
        <v>43262.16</v>
      </c>
      <c r="E78" s="81">
        <v>25984.46</v>
      </c>
    </row>
    <row r="79" spans="1:5" ht="15">
      <c r="A79" s="82" t="s">
        <v>83</v>
      </c>
      <c r="B79" s="83" t="s">
        <v>84</v>
      </c>
      <c r="C79" s="80"/>
      <c r="D79" s="81">
        <f>'BU 30.09.2016'!D116</f>
        <v>17303.242000000562</v>
      </c>
      <c r="E79" s="81">
        <v>17080.899999999616</v>
      </c>
    </row>
    <row r="80" spans="1:9" s="55" customFormat="1" ht="16.5" customHeight="1">
      <c r="A80" s="73"/>
      <c r="B80" s="74" t="s">
        <v>85</v>
      </c>
      <c r="C80" s="75"/>
      <c r="D80" s="77">
        <f>D81+D88+D93</f>
        <v>2193023.8099999996</v>
      </c>
      <c r="E80" s="77">
        <v>1741910.3699999999</v>
      </c>
      <c r="I80" s="57"/>
    </row>
    <row r="81" spans="1:5" ht="16.5" customHeight="1">
      <c r="A81" s="82"/>
      <c r="B81" s="83" t="s">
        <v>86</v>
      </c>
      <c r="C81" s="80"/>
      <c r="D81" s="77">
        <f>SUM(D82:D85)</f>
        <v>2193023.8099999996</v>
      </c>
      <c r="E81" s="77">
        <v>1741910.3699999999</v>
      </c>
    </row>
    <row r="82" spans="1:6" ht="16.5" customHeight="1">
      <c r="A82" s="82" t="s">
        <v>231</v>
      </c>
      <c r="B82" s="83" t="s">
        <v>87</v>
      </c>
      <c r="C82" s="80"/>
      <c r="D82" s="84">
        <v>1389002.72</v>
      </c>
      <c r="E82" s="81">
        <v>1089684.91</v>
      </c>
      <c r="F82" s="58"/>
    </row>
    <row r="83" spans="1:6" ht="16.5" customHeight="1">
      <c r="A83" s="82" t="s">
        <v>232</v>
      </c>
      <c r="B83" s="83" t="s">
        <v>88</v>
      </c>
      <c r="C83" s="80"/>
      <c r="D83" s="84">
        <v>188276</v>
      </c>
      <c r="E83" s="81">
        <v>130878.16</v>
      </c>
      <c r="F83" s="59"/>
    </row>
    <row r="84" spans="1:6" ht="16.5" customHeight="1">
      <c r="A84" s="82">
        <v>983</v>
      </c>
      <c r="B84" s="83" t="s">
        <v>89</v>
      </c>
      <c r="C84" s="80"/>
      <c r="D84" s="84">
        <v>549481.96</v>
      </c>
      <c r="E84" s="81">
        <v>484606.7</v>
      </c>
      <c r="F84" s="59"/>
    </row>
    <row r="85" spans="1:7" ht="16.5" customHeight="1">
      <c r="A85" s="82">
        <v>984</v>
      </c>
      <c r="B85" s="83" t="s">
        <v>90</v>
      </c>
      <c r="C85" s="80"/>
      <c r="D85" s="84">
        <v>66263.13</v>
      </c>
      <c r="E85" s="81">
        <v>36740.6</v>
      </c>
      <c r="F85" s="59"/>
      <c r="G85" s="60"/>
    </row>
    <row r="86" spans="1:5" ht="16.5" customHeight="1">
      <c r="A86" s="82">
        <v>985</v>
      </c>
      <c r="B86" s="83" t="s">
        <v>91</v>
      </c>
      <c r="C86" s="80"/>
      <c r="D86" s="81">
        <v>0</v>
      </c>
      <c r="E86" s="81">
        <v>0</v>
      </c>
    </row>
    <row r="87" spans="1:5" ht="16.5" customHeight="1">
      <c r="A87" s="82">
        <v>981986987988989</v>
      </c>
      <c r="B87" s="83" t="s">
        <v>92</v>
      </c>
      <c r="C87" s="80"/>
      <c r="D87" s="81">
        <v>0</v>
      </c>
      <c r="E87" s="81">
        <v>0</v>
      </c>
    </row>
    <row r="88" spans="1:6" ht="29.25" customHeight="1">
      <c r="A88" s="82"/>
      <c r="B88" s="83" t="s">
        <v>93</v>
      </c>
      <c r="C88" s="80"/>
      <c r="D88" s="77">
        <v>0</v>
      </c>
      <c r="E88" s="77">
        <v>0</v>
      </c>
      <c r="F88" s="59"/>
    </row>
    <row r="89" spans="1:6" ht="18.75" customHeight="1">
      <c r="A89" s="82">
        <v>970</v>
      </c>
      <c r="B89" s="83" t="s">
        <v>94</v>
      </c>
      <c r="C89" s="80"/>
      <c r="D89" s="81">
        <v>0</v>
      </c>
      <c r="E89" s="81">
        <v>0</v>
      </c>
      <c r="F89" s="59"/>
    </row>
    <row r="90" spans="1:5" ht="29.25" customHeight="1">
      <c r="A90" s="82">
        <v>971</v>
      </c>
      <c r="B90" s="83" t="s">
        <v>95</v>
      </c>
      <c r="C90" s="80"/>
      <c r="D90" s="81">
        <v>0</v>
      </c>
      <c r="E90" s="81">
        <v>0</v>
      </c>
    </row>
    <row r="91" spans="1:5" ht="29.25" customHeight="1">
      <c r="A91" s="82">
        <v>972973</v>
      </c>
      <c r="B91" s="83" t="s">
        <v>96</v>
      </c>
      <c r="C91" s="80"/>
      <c r="D91" s="81">
        <v>0</v>
      </c>
      <c r="E91" s="81">
        <v>0</v>
      </c>
    </row>
    <row r="92" spans="1:5" ht="18.75" customHeight="1">
      <c r="A92" s="82">
        <v>974</v>
      </c>
      <c r="B92" s="83" t="s">
        <v>97</v>
      </c>
      <c r="C92" s="80"/>
      <c r="D92" s="81">
        <v>0</v>
      </c>
      <c r="E92" s="81">
        <v>0</v>
      </c>
    </row>
    <row r="93" spans="1:5" ht="18.75" customHeight="1">
      <c r="A93" s="82"/>
      <c r="B93" s="83" t="s">
        <v>98</v>
      </c>
      <c r="C93" s="80"/>
      <c r="D93" s="77">
        <v>0</v>
      </c>
      <c r="E93" s="77">
        <v>0</v>
      </c>
    </row>
    <row r="94" spans="1:5" ht="16.5" customHeight="1">
      <c r="A94" s="82">
        <v>960</v>
      </c>
      <c r="B94" s="83" t="s">
        <v>99</v>
      </c>
      <c r="C94" s="80"/>
      <c r="D94" s="81">
        <v>0</v>
      </c>
      <c r="E94" s="81">
        <v>0</v>
      </c>
    </row>
    <row r="95" spans="1:5" ht="16.5" customHeight="1">
      <c r="A95" s="82">
        <v>961962963967</v>
      </c>
      <c r="B95" s="83" t="s">
        <v>100</v>
      </c>
      <c r="C95" s="80"/>
      <c r="D95" s="81">
        <v>0</v>
      </c>
      <c r="E95" s="81">
        <v>0</v>
      </c>
    </row>
    <row r="96" spans="1:9" s="55" customFormat="1" ht="28.5" customHeight="1">
      <c r="A96" s="73"/>
      <c r="B96" s="74" t="s">
        <v>101</v>
      </c>
      <c r="C96" s="75"/>
      <c r="D96" s="77">
        <f>SUM(D97:D103)</f>
        <v>366734.25</v>
      </c>
      <c r="E96" s="77">
        <v>340501.09</v>
      </c>
      <c r="I96" s="57"/>
    </row>
    <row r="97" spans="1:5" ht="16.5" customHeight="1">
      <c r="A97" s="82">
        <v>22</v>
      </c>
      <c r="B97" s="83" t="s">
        <v>102</v>
      </c>
      <c r="C97" s="80"/>
      <c r="D97" s="81">
        <v>11596.38</v>
      </c>
      <c r="E97" s="81">
        <v>0</v>
      </c>
    </row>
    <row r="98" spans="1:5" ht="16.5" customHeight="1">
      <c r="A98" s="82">
        <v>23</v>
      </c>
      <c r="B98" s="83" t="s">
        <v>103</v>
      </c>
      <c r="C98" s="80"/>
      <c r="D98" s="81">
        <v>131927.38</v>
      </c>
      <c r="E98" s="81">
        <v>85157.82</v>
      </c>
    </row>
    <row r="99" spans="1:5" ht="16.5" customHeight="1">
      <c r="A99" s="82">
        <v>24</v>
      </c>
      <c r="B99" s="83" t="s">
        <v>104</v>
      </c>
      <c r="C99" s="80"/>
      <c r="D99" s="81">
        <v>130.5</v>
      </c>
      <c r="E99" s="81">
        <v>584.8</v>
      </c>
    </row>
    <row r="100" spans="1:7" ht="16.5" customHeight="1">
      <c r="A100" s="82">
        <v>25</v>
      </c>
      <c r="B100" s="83" t="s">
        <v>105</v>
      </c>
      <c r="C100" s="80"/>
      <c r="D100" s="81">
        <v>53866.25</v>
      </c>
      <c r="E100" s="81">
        <v>34029.45</v>
      </c>
      <c r="G100" s="60"/>
    </row>
    <row r="101" spans="1:5" ht="16.5" customHeight="1">
      <c r="A101" s="82">
        <v>26</v>
      </c>
      <c r="B101" s="83" t="s">
        <v>106</v>
      </c>
      <c r="C101" s="80"/>
      <c r="D101" s="81">
        <v>116806.75</v>
      </c>
      <c r="E101" s="81">
        <v>166864.26</v>
      </c>
    </row>
    <row r="102" spans="1:5" ht="16.5" customHeight="1">
      <c r="A102" s="82">
        <v>21</v>
      </c>
      <c r="B102" s="83" t="s">
        <v>107</v>
      </c>
      <c r="C102" s="80"/>
      <c r="D102" s="81">
        <v>13980.18</v>
      </c>
      <c r="E102" s="81">
        <v>14767.5</v>
      </c>
    </row>
    <row r="103" spans="1:5" ht="16.5" customHeight="1">
      <c r="A103" s="82" t="s">
        <v>252</v>
      </c>
      <c r="B103" s="79" t="s">
        <v>108</v>
      </c>
      <c r="C103" s="80"/>
      <c r="D103" s="81">
        <v>38426.81</v>
      </c>
      <c r="E103" s="81">
        <v>39097.26</v>
      </c>
    </row>
    <row r="104" spans="1:9" s="55" customFormat="1" ht="29.25" customHeight="1">
      <c r="A104" s="73"/>
      <c r="B104" s="74" t="s">
        <v>109</v>
      </c>
      <c r="C104" s="75"/>
      <c r="D104" s="77">
        <f>D105+D106+D107+D108</f>
        <v>165465.12999999998</v>
      </c>
      <c r="E104" s="77">
        <v>171445.29</v>
      </c>
      <c r="I104" s="57"/>
    </row>
    <row r="105" spans="1:5" ht="16.5" customHeight="1">
      <c r="A105" s="82">
        <v>950951</v>
      </c>
      <c r="B105" s="83" t="s">
        <v>110</v>
      </c>
      <c r="C105" s="80"/>
      <c r="D105" s="81">
        <v>152313.55</v>
      </c>
      <c r="E105" s="81">
        <v>0</v>
      </c>
    </row>
    <row r="106" spans="1:5" ht="16.5" customHeight="1">
      <c r="A106" s="82">
        <v>954</v>
      </c>
      <c r="B106" s="83" t="s">
        <v>111</v>
      </c>
      <c r="C106" s="80"/>
      <c r="D106" s="81">
        <v>0</v>
      </c>
      <c r="E106" s="81">
        <v>0</v>
      </c>
    </row>
    <row r="107" spans="1:5" ht="16.5" customHeight="1">
      <c r="A107" s="82">
        <v>952953955956</v>
      </c>
      <c r="B107" s="83" t="s">
        <v>112</v>
      </c>
      <c r="C107" s="80"/>
      <c r="D107" s="81">
        <v>13151.58</v>
      </c>
      <c r="E107" s="77">
        <v>171445.29</v>
      </c>
    </row>
    <row r="108" spans="1:5" ht="16.5" customHeight="1">
      <c r="A108" s="82">
        <v>957</v>
      </c>
      <c r="B108" s="83" t="s">
        <v>113</v>
      </c>
      <c r="C108" s="80"/>
      <c r="D108" s="81">
        <v>0</v>
      </c>
      <c r="E108" s="81">
        <v>0</v>
      </c>
    </row>
    <row r="109" spans="1:5" ht="18.75" customHeight="1">
      <c r="A109" s="82">
        <v>969</v>
      </c>
      <c r="B109" s="85" t="s">
        <v>114</v>
      </c>
      <c r="C109" s="80"/>
      <c r="D109" s="77">
        <v>42183</v>
      </c>
      <c r="E109" s="77">
        <v>4.33</v>
      </c>
    </row>
    <row r="110" spans="1:8" ht="18.75" customHeight="1">
      <c r="A110" s="82"/>
      <c r="B110" s="85" t="s">
        <v>115</v>
      </c>
      <c r="C110" s="80"/>
      <c r="D110" s="77">
        <f>+D65+D68+D80+D96+D104+D109</f>
        <v>5967626.112</v>
      </c>
      <c r="E110" s="77">
        <v>5436580.959999999</v>
      </c>
      <c r="F110" s="60"/>
      <c r="G110" s="60"/>
      <c r="H110" s="60"/>
    </row>
    <row r="111" spans="1:7" ht="18.75" customHeight="1">
      <c r="A111" s="6"/>
      <c r="B111" s="65"/>
      <c r="C111" s="46"/>
      <c r="D111" s="42"/>
      <c r="E111" s="42"/>
      <c r="F111" s="59"/>
      <c r="G111" s="60"/>
    </row>
    <row r="112" spans="1:2" ht="18.75" customHeight="1">
      <c r="A112" s="48" t="s">
        <v>355</v>
      </c>
      <c r="B112" s="64"/>
    </row>
    <row r="113" spans="1:2" ht="18.75" customHeight="1">
      <c r="A113" s="48" t="s">
        <v>344</v>
      </c>
      <c r="B113" s="64"/>
    </row>
    <row r="114" spans="1:2" ht="18.75" customHeight="1">
      <c r="A114" s="61"/>
      <c r="B114" s="64"/>
    </row>
    <row r="115" spans="1:2" ht="18.75" customHeight="1">
      <c r="A115" s="61" t="s">
        <v>342</v>
      </c>
      <c r="B115" s="64"/>
    </row>
    <row r="116" spans="1:2" ht="18.75" customHeight="1">
      <c r="A116" s="61" t="s">
        <v>343</v>
      </c>
      <c r="B116" s="64"/>
    </row>
    <row r="117" spans="1:2" ht="18.75" customHeight="1">
      <c r="A117" s="50"/>
      <c r="B117" s="64"/>
    </row>
    <row r="118" spans="1:2" ht="18.75" customHeight="1">
      <c r="A118" s="50"/>
      <c r="B118" s="64"/>
    </row>
    <row r="119" spans="1:2" ht="18.75" customHeight="1">
      <c r="A119" s="50"/>
      <c r="B119" s="64"/>
    </row>
    <row r="120" spans="1:2" ht="18.75" customHeight="1">
      <c r="A120" s="50"/>
      <c r="B120" s="64"/>
    </row>
    <row r="121" spans="1:2" ht="18.75" customHeight="1">
      <c r="A121" s="50"/>
      <c r="B121" s="64"/>
    </row>
    <row r="122" spans="1:2" ht="18.75" customHeight="1">
      <c r="A122" s="50"/>
      <c r="B122" s="64"/>
    </row>
    <row r="123" spans="1:2" ht="18.75" customHeight="1">
      <c r="A123" s="50"/>
      <c r="B123" s="64"/>
    </row>
    <row r="124" spans="1:2" ht="18.75" customHeight="1">
      <c r="A124" s="50"/>
      <c r="B124" s="64"/>
    </row>
    <row r="125" spans="1:2" ht="18.75" customHeight="1">
      <c r="A125" s="50"/>
      <c r="B125" s="64"/>
    </row>
    <row r="126" spans="1:2" ht="18.75" customHeight="1">
      <c r="A126" s="50"/>
      <c r="B126" s="64"/>
    </row>
    <row r="127" spans="1:2" ht="18.75" customHeight="1">
      <c r="A127" s="50"/>
      <c r="B127" s="64"/>
    </row>
    <row r="128" spans="1:2" ht="18.75" customHeight="1">
      <c r="A128" s="50"/>
      <c r="B128" s="64"/>
    </row>
    <row r="129" spans="1:2" ht="18.75" customHeight="1">
      <c r="A129" s="50"/>
      <c r="B129" s="64"/>
    </row>
    <row r="130" spans="1:2" ht="18.75" customHeight="1">
      <c r="A130" s="50"/>
      <c r="B130" s="64"/>
    </row>
    <row r="131" spans="1:2" ht="18.75" customHeight="1">
      <c r="A131" s="50"/>
      <c r="B131" s="64"/>
    </row>
    <row r="132" spans="1:2" ht="18.75" customHeight="1">
      <c r="A132" s="50"/>
      <c r="B132" s="64"/>
    </row>
    <row r="133" spans="1:2" ht="18.75" customHeight="1">
      <c r="A133" s="50"/>
      <c r="B133" s="64"/>
    </row>
    <row r="134" spans="1:2" ht="18.75" customHeight="1">
      <c r="A134" s="50"/>
      <c r="B134" s="64"/>
    </row>
    <row r="135" spans="1:2" ht="18.75" customHeight="1">
      <c r="A135" s="50"/>
      <c r="B135" s="64"/>
    </row>
    <row r="136" spans="1:2" ht="18.75" customHeight="1">
      <c r="A136" s="50"/>
      <c r="B136" s="64"/>
    </row>
    <row r="137" spans="1:2" ht="18.75" customHeight="1">
      <c r="A137" s="50"/>
      <c r="B137" s="64"/>
    </row>
    <row r="138" spans="1:2" ht="18.75" customHeight="1">
      <c r="A138" s="50"/>
      <c r="B138" s="64"/>
    </row>
    <row r="139" spans="1:2" ht="18.75" customHeight="1">
      <c r="A139" s="50"/>
      <c r="B139" s="64"/>
    </row>
    <row r="140" spans="1:2" ht="18.75" customHeight="1">
      <c r="A140" s="50"/>
      <c r="B140" s="64"/>
    </row>
    <row r="141" spans="1:2" ht="18.75" customHeight="1">
      <c r="A141" s="50"/>
      <c r="B141" s="64"/>
    </row>
    <row r="142" spans="1:2" ht="18.75" customHeight="1">
      <c r="A142" s="50"/>
      <c r="B142" s="64"/>
    </row>
    <row r="143" spans="1:2" ht="18.75" customHeight="1">
      <c r="A143" s="50"/>
      <c r="B143" s="64"/>
    </row>
    <row r="144" spans="1:2" ht="18.75" customHeight="1">
      <c r="A144" s="50"/>
      <c r="B144" s="64"/>
    </row>
    <row r="145" spans="1:2" ht="18.75" customHeight="1">
      <c r="A145" s="50"/>
      <c r="B145" s="64"/>
    </row>
    <row r="146" spans="1:2" ht="18.75" customHeight="1">
      <c r="A146" s="50"/>
      <c r="B146" s="64"/>
    </row>
    <row r="147" spans="1:2" ht="18.75" customHeight="1">
      <c r="A147" s="50"/>
      <c r="B147" s="64"/>
    </row>
    <row r="148" spans="1:2" ht="18.75" customHeight="1">
      <c r="A148" s="50"/>
      <c r="B148" s="64"/>
    </row>
    <row r="149" spans="1:2" ht="18.75" customHeight="1">
      <c r="A149" s="50"/>
      <c r="B149" s="64"/>
    </row>
    <row r="150" spans="1:2" ht="15">
      <c r="A150" s="50"/>
      <c r="B150" s="64"/>
    </row>
    <row r="151" spans="1:2" ht="15">
      <c r="A151" s="50"/>
      <c r="B151" s="64"/>
    </row>
    <row r="152" spans="1:2" ht="15">
      <c r="A152" s="50"/>
      <c r="B152" s="64"/>
    </row>
    <row r="153" spans="1:2" ht="15">
      <c r="A153" s="50"/>
      <c r="B153" s="64"/>
    </row>
    <row r="154" spans="1:2" ht="15">
      <c r="A154" s="49"/>
      <c r="B154" s="64"/>
    </row>
    <row r="155" spans="1:2" ht="15">
      <c r="A155" s="49"/>
      <c r="B155" s="64"/>
    </row>
    <row r="156" spans="1:2" ht="15">
      <c r="A156" s="49"/>
      <c r="B156" s="64"/>
    </row>
    <row r="157" spans="1:2" ht="15">
      <c r="A157" s="49"/>
      <c r="B157" s="64"/>
    </row>
    <row r="158" ht="15.75">
      <c r="A158" s="49"/>
    </row>
    <row r="159" ht="15.75">
      <c r="A159" s="49"/>
    </row>
  </sheetData>
  <sheetProtection password="C71F" sheet="1" objects="1" scenarios="1"/>
  <mergeCells count="15"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  <mergeCell ref="A61:E61"/>
    <mergeCell ref="A62:A63"/>
    <mergeCell ref="B62:B63"/>
    <mergeCell ref="C62:C63"/>
    <mergeCell ref="D62:E62"/>
  </mergeCells>
  <printOptions/>
  <pageMargins left="0" right="0" top="0.1968503937007874" bottom="0.1968503937007874" header="0.5118110236220472" footer="0.5118110236220472"/>
  <pageSetup horizontalDpi="600" verticalDpi="600" orientation="portrait" scale="99" r:id="rId1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zoomScaleSheetLayoutView="115" zoomScalePageLayoutView="0" workbookViewId="0" topLeftCell="A40">
      <selection activeCell="A65" sqref="A65"/>
    </sheetView>
  </sheetViews>
  <sheetFormatPr defaultColWidth="9.140625" defaultRowHeight="15"/>
  <cols>
    <col min="1" max="1" width="9.00390625" style="3" customWidth="1"/>
    <col min="2" max="2" width="62.57421875" style="4" bestFit="1" customWidth="1"/>
    <col min="3" max="3" width="10.7109375" style="3" bestFit="1" customWidth="1"/>
    <col min="4" max="4" width="16.8515625" style="23" customWidth="1"/>
    <col min="5" max="5" width="17.28125" style="9" customWidth="1"/>
    <col min="6" max="6" width="14.57421875" style="3" bestFit="1" customWidth="1"/>
    <col min="7" max="243" width="9.140625" style="3" customWidth="1"/>
    <col min="244" max="244" width="0.71875" style="3" customWidth="1"/>
    <col min="245" max="245" width="10.57421875" style="3" customWidth="1"/>
    <col min="246" max="246" width="53.28125" style="3" customWidth="1"/>
    <col min="247" max="247" width="9.140625" style="3" customWidth="1"/>
    <col min="248" max="248" width="14.7109375" style="3" customWidth="1"/>
    <col min="249" max="249" width="15.28125" style="3" customWidth="1"/>
    <col min="250" max="250" width="0.71875" style="3" customWidth="1"/>
    <col min="251" max="251" width="9.140625" style="3" customWidth="1"/>
    <col min="252" max="252" width="0.71875" style="3" customWidth="1"/>
    <col min="253" max="253" width="10.57421875" style="3" customWidth="1"/>
    <col min="254" max="254" width="53.140625" style="3" customWidth="1"/>
    <col min="255" max="255" width="8.7109375" style="3" customWidth="1"/>
    <col min="256" max="16384" width="14.7109375" style="3" customWidth="1"/>
  </cols>
  <sheetData>
    <row r="1" spans="1:5" ht="15">
      <c r="A1" s="130" t="s">
        <v>352</v>
      </c>
      <c r="B1" s="130"/>
      <c r="C1" s="130"/>
      <c r="D1" s="130"/>
      <c r="E1" s="130"/>
    </row>
    <row r="2" spans="1:5" ht="15">
      <c r="A2" s="130" t="s">
        <v>351</v>
      </c>
      <c r="B2" s="130"/>
      <c r="C2" s="130"/>
      <c r="D2" s="130"/>
      <c r="E2" s="130"/>
    </row>
    <row r="3" spans="1:5" ht="15">
      <c r="A3" s="130" t="s">
        <v>350</v>
      </c>
      <c r="B3" s="130"/>
      <c r="C3" s="130"/>
      <c r="D3" s="130"/>
      <c r="E3" s="130"/>
    </row>
    <row r="4" spans="1:5" ht="15">
      <c r="A4" s="126" t="s">
        <v>353</v>
      </c>
      <c r="B4" s="125"/>
      <c r="C4" s="125"/>
      <c r="D4" s="125"/>
      <c r="E4" s="125"/>
    </row>
    <row r="5" spans="1:5" ht="15">
      <c r="A5" s="126" t="s">
        <v>354</v>
      </c>
      <c r="B5" s="125"/>
      <c r="C5" s="125"/>
      <c r="D5" s="125"/>
      <c r="E5" s="125"/>
    </row>
    <row r="6" spans="1:5" ht="13.5" customHeight="1">
      <c r="A6" s="37"/>
      <c r="B6" s="38"/>
      <c r="C6" s="38"/>
      <c r="D6" s="13"/>
      <c r="E6" s="37"/>
    </row>
    <row r="7" spans="1:5" ht="18">
      <c r="A7" s="131" t="s">
        <v>253</v>
      </c>
      <c r="B7" s="131"/>
      <c r="C7" s="131"/>
      <c r="D7" s="132"/>
      <c r="E7" s="131"/>
    </row>
    <row r="8" spans="1:5" ht="18">
      <c r="A8" s="133" t="s">
        <v>311</v>
      </c>
      <c r="B8" s="134"/>
      <c r="C8" s="134"/>
      <c r="D8" s="134"/>
      <c r="E8" s="134"/>
    </row>
    <row r="9" spans="1:6" ht="15">
      <c r="A9" s="139" t="s">
        <v>2</v>
      </c>
      <c r="B9" s="129" t="s">
        <v>3</v>
      </c>
      <c r="C9" s="129" t="s">
        <v>4</v>
      </c>
      <c r="D9" s="129" t="s">
        <v>5</v>
      </c>
      <c r="E9" s="129"/>
      <c r="F9" s="10"/>
    </row>
    <row r="10" spans="1:6" ht="15">
      <c r="A10" s="139"/>
      <c r="B10" s="129"/>
      <c r="C10" s="129"/>
      <c r="D10" s="114" t="s">
        <v>6</v>
      </c>
      <c r="E10" s="115" t="s">
        <v>7</v>
      </c>
      <c r="F10" s="10"/>
    </row>
    <row r="11" spans="1:6" ht="15">
      <c r="A11" s="93">
        <v>1</v>
      </c>
      <c r="B11" s="93">
        <v>2</v>
      </c>
      <c r="C11" s="93">
        <v>3</v>
      </c>
      <c r="D11" s="116">
        <v>4</v>
      </c>
      <c r="E11" s="72">
        <v>5</v>
      </c>
      <c r="F11" s="10"/>
    </row>
    <row r="12" spans="1:6" ht="15">
      <c r="A12" s="93" t="s">
        <v>254</v>
      </c>
      <c r="B12" s="97" t="s">
        <v>255</v>
      </c>
      <c r="C12" s="96"/>
      <c r="D12" s="77">
        <f>+D13-D18</f>
        <v>216802.82000000076</v>
      </c>
      <c r="E12" s="77">
        <v>301453.800000055</v>
      </c>
      <c r="F12" s="10"/>
    </row>
    <row r="13" spans="1:5" ht="15">
      <c r="A13" s="117">
        <v>1</v>
      </c>
      <c r="B13" s="118" t="s">
        <v>256</v>
      </c>
      <c r="C13" s="96"/>
      <c r="D13" s="119">
        <f>SUM(D14:D17)</f>
        <v>2561631.64</v>
      </c>
      <c r="E13" s="119">
        <v>3272326.4100000546</v>
      </c>
    </row>
    <row r="14" spans="1:5" ht="15">
      <c r="A14" s="98"/>
      <c r="B14" s="97" t="s">
        <v>257</v>
      </c>
      <c r="C14" s="96"/>
      <c r="D14" s="120">
        <v>2417289.72</v>
      </c>
      <c r="E14" s="120">
        <v>2992472.040000055</v>
      </c>
    </row>
    <row r="15" spans="1:5" ht="15">
      <c r="A15" s="98"/>
      <c r="B15" s="101" t="s">
        <v>258</v>
      </c>
      <c r="C15" s="96"/>
      <c r="D15" s="120">
        <v>85323.58</v>
      </c>
      <c r="E15" s="120">
        <v>71822</v>
      </c>
    </row>
    <row r="16" spans="1:5" ht="15">
      <c r="A16" s="98"/>
      <c r="B16" s="97" t="s">
        <v>259</v>
      </c>
      <c r="C16" s="96"/>
      <c r="D16" s="120">
        <v>40934</v>
      </c>
      <c r="E16" s="121">
        <v>153513.14</v>
      </c>
    </row>
    <row r="17" spans="1:5" ht="15">
      <c r="A17" s="98"/>
      <c r="B17" s="101" t="s">
        <v>260</v>
      </c>
      <c r="C17" s="96"/>
      <c r="D17" s="120">
        <v>18084.34</v>
      </c>
      <c r="E17" s="122">
        <v>54519.22999999946</v>
      </c>
    </row>
    <row r="18" spans="1:5" ht="15">
      <c r="A18" s="117">
        <v>2</v>
      </c>
      <c r="B18" s="118" t="s">
        <v>261</v>
      </c>
      <c r="C18" s="96"/>
      <c r="D18" s="119">
        <f>SUM(D19:D26)</f>
        <v>2344828.8199999994</v>
      </c>
      <c r="E18" s="119">
        <v>2970872.6099999994</v>
      </c>
    </row>
    <row r="19" spans="1:5" ht="15">
      <c r="A19" s="98"/>
      <c r="B19" s="97" t="s">
        <v>262</v>
      </c>
      <c r="C19" s="96"/>
      <c r="D19" s="120">
        <v>925004.27</v>
      </c>
      <c r="E19" s="120">
        <v>1166538.869999999</v>
      </c>
    </row>
    <row r="20" spans="1:5" ht="30">
      <c r="A20" s="98"/>
      <c r="B20" s="101" t="s">
        <v>263</v>
      </c>
      <c r="C20" s="96"/>
      <c r="D20" s="120">
        <v>206826.19</v>
      </c>
      <c r="E20" s="120">
        <v>244186.95</v>
      </c>
    </row>
    <row r="21" spans="1:6" ht="15">
      <c r="A21" s="98"/>
      <c r="B21" s="97" t="s">
        <v>264</v>
      </c>
      <c r="C21" s="96"/>
      <c r="D21" s="120">
        <v>399042.36</v>
      </c>
      <c r="E21" s="120">
        <v>435045.54</v>
      </c>
      <c r="F21" s="10"/>
    </row>
    <row r="22" spans="1:6" ht="15">
      <c r="A22" s="98"/>
      <c r="B22" s="101" t="s">
        <v>265</v>
      </c>
      <c r="C22" s="96"/>
      <c r="D22" s="120">
        <v>163269.93</v>
      </c>
      <c r="E22" s="120">
        <v>294940.0599999999</v>
      </c>
      <c r="F22" s="10"/>
    </row>
    <row r="23" spans="1:6" ht="15">
      <c r="A23" s="98"/>
      <c r="B23" s="97" t="s">
        <v>266</v>
      </c>
      <c r="C23" s="96"/>
      <c r="D23" s="120">
        <v>38816</v>
      </c>
      <c r="E23" s="120">
        <v>29331.290000000005</v>
      </c>
      <c r="F23" s="10"/>
    </row>
    <row r="24" spans="1:6" ht="15">
      <c r="A24" s="98"/>
      <c r="B24" s="97" t="s">
        <v>267</v>
      </c>
      <c r="C24" s="96"/>
      <c r="D24" s="120">
        <v>9145.64</v>
      </c>
      <c r="E24" s="120">
        <v>5041.739999999991</v>
      </c>
      <c r="F24" s="10"/>
    </row>
    <row r="25" spans="1:5" ht="15">
      <c r="A25" s="98"/>
      <c r="B25" s="97" t="s">
        <v>268</v>
      </c>
      <c r="C25" s="96"/>
      <c r="D25" s="120">
        <v>581961.4</v>
      </c>
      <c r="E25" s="120">
        <v>702436.58</v>
      </c>
    </row>
    <row r="26" spans="1:5" ht="15">
      <c r="A26" s="98"/>
      <c r="B26" s="97" t="s">
        <v>269</v>
      </c>
      <c r="C26" s="96"/>
      <c r="D26" s="120">
        <v>20763.03</v>
      </c>
      <c r="E26" s="120">
        <v>93351.57999999999</v>
      </c>
    </row>
    <row r="27" spans="1:5" ht="15">
      <c r="A27" s="117">
        <v>3</v>
      </c>
      <c r="B27" s="118" t="s">
        <v>270</v>
      </c>
      <c r="C27" s="96"/>
      <c r="D27" s="119">
        <f>+D13-D18</f>
        <v>216802.82000000076</v>
      </c>
      <c r="E27" s="119">
        <v>301453.8000000552</v>
      </c>
    </row>
    <row r="28" spans="1:6" ht="15">
      <c r="A28" s="93" t="s">
        <v>271</v>
      </c>
      <c r="B28" s="97" t="s">
        <v>272</v>
      </c>
      <c r="C28" s="96"/>
      <c r="D28" s="77">
        <f>+D29-D35</f>
        <v>-489392.95999999996</v>
      </c>
      <c r="E28" s="77">
        <v>-234043.08999999962</v>
      </c>
      <c r="F28" s="10"/>
    </row>
    <row r="29" spans="1:6" ht="15">
      <c r="A29" s="117">
        <v>1</v>
      </c>
      <c r="B29" s="118" t="s">
        <v>273</v>
      </c>
      <c r="C29" s="96"/>
      <c r="D29" s="119">
        <f>SUM(D30:D34)</f>
        <v>1018471.94</v>
      </c>
      <c r="E29" s="119">
        <v>1468482.7600000002</v>
      </c>
      <c r="F29" s="10"/>
    </row>
    <row r="30" spans="1:5" ht="15">
      <c r="A30" s="98"/>
      <c r="B30" s="97" t="s">
        <v>274</v>
      </c>
      <c r="C30" s="96"/>
      <c r="D30" s="81">
        <v>15960.79</v>
      </c>
      <c r="E30" s="120">
        <v>5286.98</v>
      </c>
    </row>
    <row r="31" spans="1:5" ht="15">
      <c r="A31" s="98"/>
      <c r="B31" s="101" t="s">
        <v>275</v>
      </c>
      <c r="C31" s="96"/>
      <c r="D31" s="120">
        <v>4069.83</v>
      </c>
      <c r="E31" s="120">
        <v>1993.64</v>
      </c>
    </row>
    <row r="32" spans="1:5" ht="15">
      <c r="A32" s="98"/>
      <c r="B32" s="97" t="s">
        <v>276</v>
      </c>
      <c r="C32" s="96"/>
      <c r="D32" s="120">
        <v>37000</v>
      </c>
      <c r="E32" s="120">
        <v>7000</v>
      </c>
    </row>
    <row r="33" spans="1:5" ht="15">
      <c r="A33" s="98"/>
      <c r="B33" s="97" t="s">
        <v>277</v>
      </c>
      <c r="C33" s="96"/>
      <c r="D33" s="123">
        <v>0</v>
      </c>
      <c r="E33" s="120">
        <v>0</v>
      </c>
    </row>
    <row r="34" spans="1:5" ht="15">
      <c r="A34" s="98"/>
      <c r="B34" s="97" t="s">
        <v>278</v>
      </c>
      <c r="C34" s="96"/>
      <c r="D34" s="120">
        <v>961441.32</v>
      </c>
      <c r="E34" s="120">
        <v>1454202.1400000001</v>
      </c>
    </row>
    <row r="35" spans="1:5" ht="15">
      <c r="A35" s="117">
        <v>2</v>
      </c>
      <c r="B35" s="118" t="s">
        <v>279</v>
      </c>
      <c r="C35" s="96"/>
      <c r="D35" s="119">
        <f>SUM(D36:D43)</f>
        <v>1507864.9</v>
      </c>
      <c r="E35" s="119">
        <v>1702525.8499999999</v>
      </c>
    </row>
    <row r="36" spans="1:5" ht="15">
      <c r="A36" s="98"/>
      <c r="B36" s="97" t="s">
        <v>280</v>
      </c>
      <c r="C36" s="96"/>
      <c r="D36" s="120">
        <v>0</v>
      </c>
      <c r="E36" s="120">
        <v>0</v>
      </c>
    </row>
    <row r="37" spans="1:5" ht="30">
      <c r="A37" s="98"/>
      <c r="B37" s="101" t="s">
        <v>281</v>
      </c>
      <c r="C37" s="96"/>
      <c r="D37" s="120">
        <v>0</v>
      </c>
      <c r="E37" s="120">
        <v>0</v>
      </c>
    </row>
    <row r="38" spans="1:5" ht="30">
      <c r="A38" s="98"/>
      <c r="B38" s="101" t="s">
        <v>282</v>
      </c>
      <c r="C38" s="96"/>
      <c r="D38" s="120">
        <v>498273.69</v>
      </c>
      <c r="E38" s="120">
        <v>0</v>
      </c>
    </row>
    <row r="39" spans="1:5" ht="30">
      <c r="A39" s="98"/>
      <c r="B39" s="101" t="s">
        <v>283</v>
      </c>
      <c r="C39" s="96"/>
      <c r="D39" s="120">
        <v>0</v>
      </c>
      <c r="E39" s="120">
        <v>0</v>
      </c>
    </row>
    <row r="40" spans="1:5" ht="30">
      <c r="A40" s="98"/>
      <c r="B40" s="101" t="s">
        <v>284</v>
      </c>
      <c r="C40" s="96"/>
      <c r="D40" s="120">
        <f>+F62</f>
        <v>0</v>
      </c>
      <c r="E40" s="120">
        <v>0</v>
      </c>
    </row>
    <row r="41" spans="1:5" ht="15">
      <c r="A41" s="98"/>
      <c r="B41" s="101" t="s">
        <v>285</v>
      </c>
      <c r="C41" s="96"/>
      <c r="D41" s="120">
        <v>870000</v>
      </c>
      <c r="E41" s="120">
        <v>1600000</v>
      </c>
    </row>
    <row r="42" spans="1:5" ht="15">
      <c r="A42" s="98"/>
      <c r="B42" s="101" t="s">
        <v>286</v>
      </c>
      <c r="C42" s="96"/>
      <c r="D42" s="120">
        <v>22719.24</v>
      </c>
      <c r="E42" s="120">
        <v>10068.92</v>
      </c>
    </row>
    <row r="43" spans="1:5" ht="15">
      <c r="A43" s="98"/>
      <c r="B43" s="101" t="s">
        <v>287</v>
      </c>
      <c r="C43" s="96"/>
      <c r="D43" s="120">
        <v>116871.97</v>
      </c>
      <c r="E43" s="120">
        <v>92456.93</v>
      </c>
    </row>
    <row r="44" spans="1:5" ht="15">
      <c r="A44" s="117">
        <v>3</v>
      </c>
      <c r="B44" s="118" t="s">
        <v>288</v>
      </c>
      <c r="C44" s="96"/>
      <c r="D44" s="77">
        <f>+D29-D35</f>
        <v>-489392.95999999996</v>
      </c>
      <c r="E44" s="77">
        <v>-234043.08999999962</v>
      </c>
    </row>
    <row r="45" spans="1:5" ht="15">
      <c r="A45" s="93" t="s">
        <v>289</v>
      </c>
      <c r="B45" s="97" t="s">
        <v>290</v>
      </c>
      <c r="C45" s="96"/>
      <c r="D45" s="77">
        <f>+D46-D51</f>
        <v>228946.06</v>
      </c>
      <c r="E45" s="77">
        <v>-55625.850000000035</v>
      </c>
    </row>
    <row r="46" spans="1:5" ht="15">
      <c r="A46" s="117">
        <v>1</v>
      </c>
      <c r="B46" s="118" t="s">
        <v>291</v>
      </c>
      <c r="C46" s="96"/>
      <c r="D46" s="119">
        <f>SUM(D47:D50)</f>
        <v>500000</v>
      </c>
      <c r="E46" s="119">
        <v>200000</v>
      </c>
    </row>
    <row r="47" spans="1:5" ht="15">
      <c r="A47" s="98"/>
      <c r="B47" s="97" t="s">
        <v>292</v>
      </c>
      <c r="C47" s="96"/>
      <c r="D47" s="120">
        <v>230000</v>
      </c>
      <c r="E47" s="120">
        <v>0</v>
      </c>
    </row>
    <row r="48" spans="1:5" ht="15">
      <c r="A48" s="98"/>
      <c r="B48" s="97" t="s">
        <v>293</v>
      </c>
      <c r="C48" s="96"/>
      <c r="D48" s="120">
        <v>270000</v>
      </c>
      <c r="E48" s="120">
        <v>200000</v>
      </c>
    </row>
    <row r="49" spans="1:5" ht="15">
      <c r="A49" s="98"/>
      <c r="B49" s="97" t="s">
        <v>294</v>
      </c>
      <c r="C49" s="96"/>
      <c r="D49" s="120">
        <v>0</v>
      </c>
      <c r="E49" s="120">
        <v>0</v>
      </c>
    </row>
    <row r="50" spans="1:5" ht="15">
      <c r="A50" s="98"/>
      <c r="B50" s="97" t="s">
        <v>295</v>
      </c>
      <c r="C50" s="96"/>
      <c r="D50" s="124">
        <v>0</v>
      </c>
      <c r="E50" s="120">
        <v>0</v>
      </c>
    </row>
    <row r="51" spans="1:5" ht="15">
      <c r="A51" s="117">
        <v>2</v>
      </c>
      <c r="B51" s="118" t="s">
        <v>296</v>
      </c>
      <c r="C51" s="96"/>
      <c r="D51" s="119">
        <f>SUM(D52:D55)</f>
        <v>271053.94</v>
      </c>
      <c r="E51" s="119">
        <v>255625.85000000003</v>
      </c>
    </row>
    <row r="52" spans="1:5" ht="15">
      <c r="A52" s="98"/>
      <c r="B52" s="97" t="s">
        <v>297</v>
      </c>
      <c r="C52" s="96"/>
      <c r="D52" s="120">
        <v>0</v>
      </c>
      <c r="E52" s="120">
        <v>0</v>
      </c>
    </row>
    <row r="53" spans="1:5" ht="15">
      <c r="A53" s="98"/>
      <c r="B53" s="97" t="s">
        <v>298</v>
      </c>
      <c r="C53" s="96"/>
      <c r="D53" s="120">
        <v>3370.08</v>
      </c>
      <c r="E53" s="120">
        <v>8021.799999999999</v>
      </c>
    </row>
    <row r="54" spans="1:5" ht="15">
      <c r="A54" s="98"/>
      <c r="B54" s="97" t="s">
        <v>299</v>
      </c>
      <c r="C54" s="96"/>
      <c r="D54" s="120">
        <v>267683.86</v>
      </c>
      <c r="E54" s="120">
        <v>247604.05000000005</v>
      </c>
    </row>
    <row r="55" spans="1:5" ht="15">
      <c r="A55" s="96"/>
      <c r="B55" s="97" t="s">
        <v>300</v>
      </c>
      <c r="C55" s="96"/>
      <c r="D55" s="124">
        <v>0</v>
      </c>
      <c r="E55" s="120">
        <v>0</v>
      </c>
    </row>
    <row r="56" spans="1:5" ht="15">
      <c r="A56" s="117">
        <v>3</v>
      </c>
      <c r="B56" s="118" t="s">
        <v>301</v>
      </c>
      <c r="C56" s="96"/>
      <c r="D56" s="119">
        <f>+D46-D51</f>
        <v>228946.06</v>
      </c>
      <c r="E56" s="119">
        <v>-55625.850000000035</v>
      </c>
    </row>
    <row r="57" spans="1:5" ht="15">
      <c r="A57" s="98"/>
      <c r="B57" s="99"/>
      <c r="C57" s="96"/>
      <c r="D57" s="124">
        <v>0</v>
      </c>
      <c r="E57" s="124">
        <v>0</v>
      </c>
    </row>
    <row r="58" spans="1:5" ht="15">
      <c r="A58" s="93" t="s">
        <v>302</v>
      </c>
      <c r="B58" s="97" t="s">
        <v>303</v>
      </c>
      <c r="C58" s="96"/>
      <c r="D58" s="77">
        <f>+D27+D44+D56</f>
        <v>-43644.0799999992</v>
      </c>
      <c r="E58" s="77">
        <v>11784.860000055574</v>
      </c>
    </row>
    <row r="59" spans="1:5" ht="15">
      <c r="A59" s="98"/>
      <c r="B59" s="99"/>
      <c r="C59" s="96"/>
      <c r="D59" s="124"/>
      <c r="E59" s="124"/>
    </row>
    <row r="60" spans="1:5" ht="15">
      <c r="A60" s="98"/>
      <c r="B60" s="99" t="s">
        <v>304</v>
      </c>
      <c r="C60" s="96"/>
      <c r="D60" s="77">
        <v>17667.13</v>
      </c>
      <c r="E60" s="77">
        <v>61311.20000005557</v>
      </c>
    </row>
    <row r="61" spans="1:5" ht="15">
      <c r="A61" s="98"/>
      <c r="B61" s="99" t="s">
        <v>305</v>
      </c>
      <c r="C61" s="96"/>
      <c r="D61" s="124">
        <v>61311.20000005557</v>
      </c>
      <c r="E61" s="124">
        <v>49526.34</v>
      </c>
    </row>
    <row r="62" spans="1:5" ht="15">
      <c r="A62" s="111"/>
      <c r="B62" s="113"/>
      <c r="C62" s="110"/>
      <c r="D62" s="112"/>
      <c r="E62" s="70"/>
    </row>
    <row r="63" spans="1:5" ht="15">
      <c r="A63" s="111"/>
      <c r="B63" s="113"/>
      <c r="C63" s="110"/>
      <c r="D63" s="112"/>
      <c r="E63" s="70"/>
    </row>
    <row r="64" spans="1:5" ht="15">
      <c r="A64" s="111"/>
      <c r="B64" s="113"/>
      <c r="C64" s="110"/>
      <c r="D64" s="112"/>
      <c r="E64" s="70"/>
    </row>
    <row r="65" spans="1:5" ht="15">
      <c r="A65" s="48" t="s">
        <v>355</v>
      </c>
      <c r="B65" s="51"/>
      <c r="C65" s="1"/>
      <c r="D65" s="22"/>
      <c r="E65" s="8"/>
    </row>
    <row r="66" spans="1:5" ht="15">
      <c r="A66" s="48" t="s">
        <v>344</v>
      </c>
      <c r="B66" s="51"/>
      <c r="C66" s="1"/>
      <c r="D66" s="22"/>
      <c r="E66" s="8"/>
    </row>
    <row r="67" spans="1:5" ht="15">
      <c r="A67" s="47"/>
      <c r="B67" s="51"/>
      <c r="C67" s="1"/>
      <c r="D67" s="22"/>
      <c r="E67" s="8"/>
    </row>
    <row r="68" spans="1:5" ht="15">
      <c r="A68" s="47" t="s">
        <v>342</v>
      </c>
      <c r="B68" s="51"/>
      <c r="C68" s="1"/>
      <c r="D68" s="22"/>
      <c r="E68" s="8"/>
    </row>
    <row r="69" spans="1:5" ht="15">
      <c r="A69" s="47" t="s">
        <v>343</v>
      </c>
      <c r="B69" s="51"/>
      <c r="C69" s="1"/>
      <c r="D69" s="22"/>
      <c r="E69" s="8"/>
    </row>
    <row r="70" spans="1:5" ht="12.75">
      <c r="A70" s="50"/>
      <c r="B70" s="51"/>
      <c r="C70" s="1"/>
      <c r="D70" s="1"/>
      <c r="E70" s="1"/>
    </row>
    <row r="71" spans="1:5" ht="12.75">
      <c r="A71" s="50"/>
      <c r="B71" s="51"/>
      <c r="C71" s="1"/>
      <c r="D71" s="1"/>
      <c r="E71" s="1"/>
    </row>
    <row r="72" spans="1:5" ht="12.75">
      <c r="A72" s="50"/>
      <c r="B72" s="51"/>
      <c r="C72" s="1"/>
      <c r="D72" s="1"/>
      <c r="E72" s="1"/>
    </row>
    <row r="73" spans="1:5" ht="12.75">
      <c r="A73" s="50"/>
      <c r="B73" s="51"/>
      <c r="C73" s="1"/>
      <c r="D73" s="1"/>
      <c r="E73" s="1"/>
    </row>
    <row r="74" spans="1:5" ht="12.75">
      <c r="A74" s="50"/>
      <c r="B74" s="51"/>
      <c r="C74" s="1"/>
      <c r="D74" s="1"/>
      <c r="E74" s="1"/>
    </row>
    <row r="75" spans="1:5" ht="12.75">
      <c r="A75" s="50"/>
      <c r="B75" s="51"/>
      <c r="C75" s="1"/>
      <c r="D75" s="1"/>
      <c r="E75" s="1"/>
    </row>
    <row r="76" spans="1:5" ht="12.75">
      <c r="A76" s="50"/>
      <c r="B76" s="51"/>
      <c r="C76" s="1"/>
      <c r="D76" s="1"/>
      <c r="E76" s="1"/>
    </row>
    <row r="77" spans="1:5" ht="12.75">
      <c r="A77" s="50"/>
      <c r="B77" s="51"/>
      <c r="C77" s="1"/>
      <c r="D77" s="1"/>
      <c r="E77" s="1"/>
    </row>
    <row r="78" spans="1:5" ht="12.75">
      <c r="A78" s="50"/>
      <c r="B78" s="51"/>
      <c r="C78" s="1"/>
      <c r="D78" s="1"/>
      <c r="E78" s="1"/>
    </row>
    <row r="79" spans="1:5" ht="12.75">
      <c r="A79" s="50"/>
      <c r="B79" s="51"/>
      <c r="C79" s="1"/>
      <c r="D79" s="1"/>
      <c r="E79" s="1"/>
    </row>
    <row r="80" spans="1:5" ht="12.75">
      <c r="A80" s="50"/>
      <c r="B80" s="51"/>
      <c r="C80" s="1"/>
      <c r="D80" s="1"/>
      <c r="E80" s="1"/>
    </row>
    <row r="81" spans="1:5" ht="12.75">
      <c r="A81" s="50"/>
      <c r="B81" s="51"/>
      <c r="C81" s="1"/>
      <c r="D81" s="1"/>
      <c r="E81" s="1"/>
    </row>
    <row r="82" spans="1:5" ht="12.75">
      <c r="A82" s="50"/>
      <c r="B82" s="51"/>
      <c r="C82" s="1"/>
      <c r="D82" s="1"/>
      <c r="E82" s="1"/>
    </row>
    <row r="83" spans="1:5" ht="12.75">
      <c r="A83" s="50"/>
      <c r="B83" s="51"/>
      <c r="C83" s="1"/>
      <c r="D83" s="1"/>
      <c r="E83" s="1"/>
    </row>
    <row r="84" spans="1:5" ht="12.75">
      <c r="A84" s="50"/>
      <c r="B84" s="51"/>
      <c r="C84" s="1"/>
      <c r="D84" s="1"/>
      <c r="E84" s="1"/>
    </row>
    <row r="85" spans="1:5" ht="12.75">
      <c r="A85" s="50"/>
      <c r="B85" s="51"/>
      <c r="C85" s="1"/>
      <c r="D85" s="1"/>
      <c r="E85" s="1"/>
    </row>
    <row r="86" spans="1:5" ht="12.75">
      <c r="A86" s="50"/>
      <c r="B86" s="51"/>
      <c r="C86" s="1"/>
      <c r="D86" s="1"/>
      <c r="E86" s="1"/>
    </row>
    <row r="87" spans="1:5" ht="12.75">
      <c r="A87" s="50"/>
      <c r="B87" s="51"/>
      <c r="C87" s="1"/>
      <c r="D87" s="1"/>
      <c r="E87" s="1"/>
    </row>
    <row r="88" spans="1:5" ht="12.75">
      <c r="A88" s="50"/>
      <c r="B88" s="51"/>
      <c r="C88" s="1"/>
      <c r="D88" s="1"/>
      <c r="E88" s="1"/>
    </row>
    <row r="89" spans="1:5" ht="12.75">
      <c r="A89" s="50"/>
      <c r="B89" s="51"/>
      <c r="C89" s="1"/>
      <c r="D89" s="1"/>
      <c r="E89" s="1"/>
    </row>
    <row r="90" spans="1:5" ht="12.75">
      <c r="A90" s="50"/>
      <c r="B90" s="51"/>
      <c r="C90" s="1"/>
      <c r="D90" s="1"/>
      <c r="E90" s="1"/>
    </row>
    <row r="91" spans="1:5" ht="12.75">
      <c r="A91" s="50"/>
      <c r="B91" s="51"/>
      <c r="C91" s="1"/>
      <c r="D91" s="1"/>
      <c r="E91" s="1"/>
    </row>
    <row r="92" spans="1:5" ht="12.75">
      <c r="A92" s="50"/>
      <c r="B92" s="51"/>
      <c r="C92" s="1"/>
      <c r="D92" s="1"/>
      <c r="E92" s="1"/>
    </row>
    <row r="93" spans="1:5" ht="12.75">
      <c r="A93" s="50"/>
      <c r="B93" s="51"/>
      <c r="C93" s="1"/>
      <c r="D93" s="1"/>
      <c r="E93" s="1"/>
    </row>
    <row r="94" spans="1:5" ht="12.75">
      <c r="A94" s="50"/>
      <c r="B94" s="51"/>
      <c r="C94" s="1"/>
      <c r="D94" s="1"/>
      <c r="E94" s="1"/>
    </row>
    <row r="95" spans="1:5" ht="12.75">
      <c r="A95" s="21"/>
      <c r="B95" s="5"/>
      <c r="D95" s="3"/>
      <c r="E95" s="3"/>
    </row>
    <row r="96" spans="1:5" ht="12.75">
      <c r="A96" s="21"/>
      <c r="B96" s="5"/>
      <c r="D96" s="3"/>
      <c r="E96" s="3"/>
    </row>
    <row r="97" spans="1:5" ht="12.75">
      <c r="A97" s="21"/>
      <c r="B97" s="5"/>
      <c r="D97" s="3"/>
      <c r="E97" s="3"/>
    </row>
    <row r="98" spans="1:5" ht="12.75">
      <c r="A98" s="21"/>
      <c r="B98" s="5"/>
      <c r="D98" s="3"/>
      <c r="E98" s="3"/>
    </row>
    <row r="99" spans="1:5" ht="12.75">
      <c r="A99" s="21"/>
      <c r="B99" s="5"/>
      <c r="D99" s="3"/>
      <c r="E99" s="3"/>
    </row>
    <row r="100" spans="1:5" ht="12.75">
      <c r="A100" s="21"/>
      <c r="B100" s="5"/>
      <c r="D100" s="3"/>
      <c r="E100" s="3"/>
    </row>
    <row r="101" spans="1:5" ht="12.75">
      <c r="A101" s="21"/>
      <c r="B101" s="5"/>
      <c r="D101" s="3"/>
      <c r="E101" s="3"/>
    </row>
    <row r="102" spans="1:5" ht="12.75">
      <c r="A102" s="21"/>
      <c r="B102" s="5"/>
      <c r="D102" s="3"/>
      <c r="E102" s="3"/>
    </row>
    <row r="103" spans="1:5" ht="12.75">
      <c r="A103" s="21"/>
      <c r="B103" s="5"/>
      <c r="D103" s="3"/>
      <c r="E103" s="3"/>
    </row>
    <row r="104" spans="1:5" ht="12.75">
      <c r="A104" s="21"/>
      <c r="B104" s="5"/>
      <c r="D104" s="3"/>
      <c r="E104" s="3"/>
    </row>
    <row r="105" spans="1:5" ht="12.75">
      <c r="A105" s="21"/>
      <c r="B105" s="5"/>
      <c r="D105" s="3"/>
      <c r="E105" s="3"/>
    </row>
    <row r="106" spans="1:5" ht="12.75">
      <c r="A106" s="21"/>
      <c r="B106" s="5"/>
      <c r="D106" s="3"/>
      <c r="E106" s="3"/>
    </row>
    <row r="107" spans="1:5" ht="12.75">
      <c r="A107" s="7"/>
      <c r="B107" s="5"/>
      <c r="D107" s="3"/>
      <c r="E107" s="3"/>
    </row>
    <row r="108" spans="1:5" ht="12.75">
      <c r="A108" s="7"/>
      <c r="B108" s="5"/>
      <c r="D108" s="3"/>
      <c r="E108" s="3"/>
    </row>
    <row r="109" spans="1:5" ht="12.75">
      <c r="A109" s="7"/>
      <c r="B109" s="5"/>
      <c r="D109" s="3"/>
      <c r="E109" s="3"/>
    </row>
    <row r="110" spans="1:5" ht="12.75">
      <c r="A110" s="7"/>
      <c r="B110" s="5"/>
      <c r="D110" s="3"/>
      <c r="E110" s="3"/>
    </row>
    <row r="111" spans="1:5" ht="12.75">
      <c r="A111" s="7"/>
      <c r="D111" s="3"/>
      <c r="E111" s="3"/>
    </row>
    <row r="112" spans="1:5" ht="12.75">
      <c r="A112" s="7"/>
      <c r="D112" s="3"/>
      <c r="E112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rintOptions/>
  <pageMargins left="0" right="0" top="0.3937007874015748" bottom="0" header="0.31496062992125984" footer="0.31496062992125984"/>
  <pageSetup orientation="portrait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="85" zoomScaleNormal="85" zoomScaleSheetLayoutView="100" zoomScalePageLayoutView="0" workbookViewId="0" topLeftCell="A1">
      <selection activeCell="O28" sqref="O28"/>
    </sheetView>
  </sheetViews>
  <sheetFormatPr defaultColWidth="9.140625" defaultRowHeight="15"/>
  <cols>
    <col min="1" max="1" width="24.00390625" style="24" customWidth="1"/>
    <col min="2" max="2" width="12.57421875" style="24" bestFit="1" customWidth="1"/>
    <col min="3" max="3" width="11.28125" style="24" customWidth="1"/>
    <col min="4" max="4" width="13.8515625" style="24" bestFit="1" customWidth="1"/>
    <col min="5" max="5" width="12.140625" style="24" customWidth="1"/>
    <col min="6" max="6" width="9.7109375" style="24" bestFit="1" customWidth="1"/>
    <col min="7" max="7" width="9.8515625" style="24" customWidth="1"/>
    <col min="8" max="8" width="10.8515625" style="24" customWidth="1"/>
    <col min="9" max="9" width="9.140625" style="24" customWidth="1"/>
    <col min="10" max="10" width="13.140625" style="24" bestFit="1" customWidth="1"/>
    <col min="11" max="11" width="14.7109375" style="24" bestFit="1" customWidth="1"/>
    <col min="12" max="12" width="10.421875" style="24" bestFit="1" customWidth="1"/>
    <col min="13" max="16384" width="9.140625" style="24" customWidth="1"/>
  </cols>
  <sheetData>
    <row r="1" spans="1:15" ht="15" customHeight="1">
      <c r="A1" s="130" t="s">
        <v>352</v>
      </c>
      <c r="B1" s="130"/>
      <c r="C1" s="130"/>
      <c r="D1" s="130"/>
      <c r="E1" s="130"/>
      <c r="F1" s="128"/>
      <c r="G1" s="128"/>
      <c r="H1" s="128"/>
      <c r="I1" s="128"/>
      <c r="J1" s="128"/>
      <c r="K1" s="128"/>
      <c r="L1" s="142"/>
      <c r="M1" s="142"/>
      <c r="N1" s="142"/>
      <c r="O1" s="142"/>
    </row>
    <row r="2" spans="1:15" ht="15" customHeight="1">
      <c r="A2" s="130" t="s">
        <v>351</v>
      </c>
      <c r="B2" s="130"/>
      <c r="C2" s="130"/>
      <c r="D2" s="130"/>
      <c r="E2" s="130"/>
      <c r="F2" s="128"/>
      <c r="G2" s="128"/>
      <c r="H2" s="128"/>
      <c r="I2" s="128"/>
      <c r="J2" s="128"/>
      <c r="K2" s="128"/>
      <c r="L2" s="142"/>
      <c r="M2" s="142"/>
      <c r="N2" s="142"/>
      <c r="O2" s="142"/>
    </row>
    <row r="3" spans="1:15" ht="15" customHeight="1">
      <c r="A3" s="130" t="s">
        <v>350</v>
      </c>
      <c r="B3" s="130"/>
      <c r="C3" s="130"/>
      <c r="D3" s="130"/>
      <c r="E3" s="130"/>
      <c r="F3" s="39"/>
      <c r="G3" s="39"/>
      <c r="H3" s="39"/>
      <c r="I3" s="39"/>
      <c r="J3" s="39"/>
      <c r="K3" s="39"/>
      <c r="L3" s="37"/>
      <c r="M3" s="37"/>
      <c r="N3" s="37"/>
      <c r="O3" s="37"/>
    </row>
    <row r="4" spans="1:15" ht="15" customHeight="1">
      <c r="A4" s="126" t="s">
        <v>353</v>
      </c>
      <c r="B4" s="125"/>
      <c r="C4" s="125"/>
      <c r="D4" s="125"/>
      <c r="E4" s="125"/>
      <c r="F4" s="39"/>
      <c r="G4" s="39"/>
      <c r="H4" s="39"/>
      <c r="I4" s="39"/>
      <c r="J4" s="39"/>
      <c r="K4" s="39"/>
      <c r="L4" s="37"/>
      <c r="M4" s="37"/>
      <c r="N4" s="37"/>
      <c r="O4" s="37"/>
    </row>
    <row r="5" spans="1:15" ht="15" customHeight="1">
      <c r="A5" s="126" t="s">
        <v>354</v>
      </c>
      <c r="B5" s="125"/>
      <c r="C5" s="125"/>
      <c r="D5" s="125"/>
      <c r="E5" s="125"/>
      <c r="F5" s="40"/>
      <c r="G5" s="40"/>
      <c r="H5" s="40"/>
      <c r="I5" s="25"/>
      <c r="L5" s="37"/>
      <c r="M5" s="37"/>
      <c r="N5" s="37"/>
      <c r="O5" s="37"/>
    </row>
    <row r="6" spans="1:16" ht="15">
      <c r="A6" s="25"/>
      <c r="B6" s="25"/>
      <c r="C6" s="25"/>
      <c r="D6" s="25"/>
      <c r="E6" s="25"/>
      <c r="F6" s="25"/>
      <c r="G6" s="25"/>
      <c r="H6" s="25"/>
      <c r="I6" s="25"/>
      <c r="L6" s="142"/>
      <c r="M6" s="143"/>
      <c r="N6" s="143"/>
      <c r="O6" s="143"/>
      <c r="P6" s="143"/>
    </row>
    <row r="7" spans="1:16" ht="21" customHeight="1">
      <c r="A7" s="147" t="s">
        <v>312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2"/>
      <c r="M7" s="143"/>
      <c r="N7" s="143"/>
      <c r="O7" s="143"/>
      <c r="P7" s="143"/>
    </row>
    <row r="8" spans="1:11" ht="1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</row>
    <row r="9" spans="1:9" ht="15">
      <c r="A9" s="26"/>
      <c r="B9" s="26"/>
      <c r="C9" s="26"/>
      <c r="D9" s="26"/>
      <c r="E9" s="26"/>
      <c r="F9" s="26"/>
      <c r="G9" s="26"/>
      <c r="H9" s="26"/>
      <c r="I9" s="25"/>
    </row>
    <row r="10" spans="1:11" ht="63.75">
      <c r="A10" s="107" t="s">
        <v>313</v>
      </c>
      <c r="B10" s="108" t="s">
        <v>314</v>
      </c>
      <c r="C10" s="108" t="s">
        <v>315</v>
      </c>
      <c r="D10" s="109" t="s">
        <v>316</v>
      </c>
      <c r="E10" s="109" t="s">
        <v>317</v>
      </c>
      <c r="F10" s="109" t="s">
        <v>318</v>
      </c>
      <c r="G10" s="108" t="s">
        <v>319</v>
      </c>
      <c r="H10" s="108" t="s">
        <v>320</v>
      </c>
      <c r="I10" s="108" t="s">
        <v>321</v>
      </c>
      <c r="J10" s="108" t="s">
        <v>322</v>
      </c>
      <c r="K10" s="108" t="s">
        <v>323</v>
      </c>
    </row>
    <row r="11" spans="1:11" ht="25.5">
      <c r="A11" s="27" t="s">
        <v>324</v>
      </c>
      <c r="B11" s="28">
        <v>3000003.17</v>
      </c>
      <c r="C11" s="28"/>
      <c r="D11" s="28">
        <v>139612</v>
      </c>
      <c r="E11" s="28"/>
      <c r="F11" s="28">
        <v>39.17</v>
      </c>
      <c r="G11" s="28"/>
      <c r="H11" s="28"/>
      <c r="I11" s="29"/>
      <c r="J11" s="29">
        <v>25984.45</v>
      </c>
      <c r="K11" s="29">
        <f>SUM(B11:J11)</f>
        <v>3165638.79</v>
      </c>
    </row>
    <row r="12" spans="1:11" ht="25.5">
      <c r="A12" s="30" t="s">
        <v>325</v>
      </c>
      <c r="B12" s="28"/>
      <c r="C12" s="28"/>
      <c r="D12" s="28"/>
      <c r="E12" s="28"/>
      <c r="F12" s="28"/>
      <c r="G12" s="28"/>
      <c r="H12" s="28"/>
      <c r="I12" s="29"/>
      <c r="J12" s="29"/>
      <c r="K12" s="29">
        <f aca="true" t="shared" si="0" ref="K12:K21">+B12+D12+J12</f>
        <v>0</v>
      </c>
    </row>
    <row r="13" spans="1:11" ht="25.5">
      <c r="A13" s="31" t="s">
        <v>326</v>
      </c>
      <c r="B13" s="28"/>
      <c r="C13" s="28"/>
      <c r="D13" s="28"/>
      <c r="E13" s="28"/>
      <c r="F13" s="28"/>
      <c r="G13" s="28"/>
      <c r="H13" s="28"/>
      <c r="I13" s="29"/>
      <c r="J13" s="29"/>
      <c r="K13" s="29">
        <f t="shared" si="0"/>
        <v>0</v>
      </c>
    </row>
    <row r="14" spans="1:11" ht="38.25">
      <c r="A14" s="31" t="s">
        <v>327</v>
      </c>
      <c r="B14" s="28"/>
      <c r="C14" s="28"/>
      <c r="D14" s="28"/>
      <c r="E14" s="28"/>
      <c r="F14" s="28"/>
      <c r="G14" s="28"/>
      <c r="H14" s="28"/>
      <c r="I14" s="29"/>
      <c r="J14" s="29"/>
      <c r="K14" s="29">
        <f t="shared" si="0"/>
        <v>0</v>
      </c>
    </row>
    <row r="15" spans="1:11" ht="38.25">
      <c r="A15" s="31" t="s">
        <v>328</v>
      </c>
      <c r="B15" s="28"/>
      <c r="C15" s="28"/>
      <c r="D15" s="28"/>
      <c r="E15" s="28"/>
      <c r="F15" s="28"/>
      <c r="G15" s="28"/>
      <c r="H15" s="28"/>
      <c r="I15" s="29"/>
      <c r="J15" s="29"/>
      <c r="K15" s="29">
        <f t="shared" si="0"/>
        <v>0</v>
      </c>
    </row>
    <row r="16" spans="1:11" ht="38.25">
      <c r="A16" s="31" t="s">
        <v>329</v>
      </c>
      <c r="B16" s="32"/>
      <c r="C16" s="32"/>
      <c r="D16" s="28"/>
      <c r="E16" s="28"/>
      <c r="F16" s="28"/>
      <c r="G16" s="28"/>
      <c r="H16" s="28"/>
      <c r="I16" s="29"/>
      <c r="J16" s="29"/>
      <c r="K16" s="29">
        <f t="shared" si="0"/>
        <v>0</v>
      </c>
    </row>
    <row r="17" spans="1:11" ht="38.25">
      <c r="A17" s="31" t="s">
        <v>330</v>
      </c>
      <c r="B17" s="28"/>
      <c r="C17" s="28"/>
      <c r="D17" s="28"/>
      <c r="E17" s="28"/>
      <c r="F17" s="28"/>
      <c r="G17" s="28"/>
      <c r="H17" s="28"/>
      <c r="I17" s="29"/>
      <c r="J17" s="29"/>
      <c r="K17" s="29">
        <f t="shared" si="0"/>
        <v>0</v>
      </c>
    </row>
    <row r="18" spans="1:12" ht="25.5">
      <c r="A18" s="31" t="s">
        <v>331</v>
      </c>
      <c r="B18" s="28"/>
      <c r="C18" s="28"/>
      <c r="D18" s="28"/>
      <c r="E18" s="28"/>
      <c r="F18" s="28"/>
      <c r="G18" s="28"/>
      <c r="H18" s="28"/>
      <c r="I18" s="29"/>
      <c r="J18" s="29">
        <v>17080.9</v>
      </c>
      <c r="K18" s="29">
        <f t="shared" si="0"/>
        <v>17080.9</v>
      </c>
      <c r="L18" s="33">
        <f>+B22-B11</f>
        <v>0</v>
      </c>
    </row>
    <row r="19" spans="1:11" ht="25.5">
      <c r="A19" s="31" t="s">
        <v>332</v>
      </c>
      <c r="B19" s="28"/>
      <c r="C19" s="28"/>
      <c r="D19" s="28"/>
      <c r="E19" s="28"/>
      <c r="F19" s="28"/>
      <c r="G19" s="28"/>
      <c r="H19" s="28"/>
      <c r="I19" s="29"/>
      <c r="J19" s="29"/>
      <c r="K19" s="29">
        <f t="shared" si="0"/>
        <v>0</v>
      </c>
    </row>
    <row r="20" spans="1:11" ht="15">
      <c r="A20" s="31" t="s">
        <v>333</v>
      </c>
      <c r="B20" s="28"/>
      <c r="C20" s="28"/>
      <c r="D20" s="28"/>
      <c r="E20" s="28"/>
      <c r="F20" s="28"/>
      <c r="G20" s="28"/>
      <c r="H20" s="28"/>
      <c r="I20" s="29"/>
      <c r="J20" s="29"/>
      <c r="K20" s="29">
        <f t="shared" si="0"/>
        <v>0</v>
      </c>
    </row>
    <row r="21" spans="1:11" ht="15">
      <c r="A21" s="31" t="s">
        <v>334</v>
      </c>
      <c r="B21" s="28"/>
      <c r="C21" s="28"/>
      <c r="D21" s="28"/>
      <c r="E21" s="28"/>
      <c r="F21" s="28"/>
      <c r="G21" s="28"/>
      <c r="H21" s="28"/>
      <c r="I21" s="29"/>
      <c r="J21" s="29"/>
      <c r="K21" s="29">
        <f t="shared" si="0"/>
        <v>0</v>
      </c>
    </row>
    <row r="22" spans="1:11" ht="25.5">
      <c r="A22" s="34" t="s">
        <v>335</v>
      </c>
      <c r="B22" s="28">
        <f>+B11+B19</f>
        <v>3000003.17</v>
      </c>
      <c r="C22" s="28">
        <f aca="true" t="shared" si="1" ref="C22:I22">+C11+C19</f>
        <v>0</v>
      </c>
      <c r="D22" s="28">
        <f t="shared" si="1"/>
        <v>139612</v>
      </c>
      <c r="E22" s="28">
        <f t="shared" si="1"/>
        <v>0</v>
      </c>
      <c r="F22" s="28">
        <f t="shared" si="1"/>
        <v>39.17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>+J11+J12+J13+J14+J15+J16+J17+J18+J19+J20+J21</f>
        <v>43065.350000000006</v>
      </c>
      <c r="K22" s="28">
        <f>SUM(K11:K21)</f>
        <v>3182719.69</v>
      </c>
    </row>
    <row r="23" spans="1:11" ht="15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6"/>
    </row>
    <row r="24" spans="1:11" ht="25.5">
      <c r="A24" s="34" t="s">
        <v>336</v>
      </c>
      <c r="B24" s="28">
        <f>+B22</f>
        <v>3000003.17</v>
      </c>
      <c r="C24" s="28">
        <f aca="true" t="shared" si="2" ref="C24:K24">+C22</f>
        <v>0</v>
      </c>
      <c r="D24" s="28">
        <f t="shared" si="2"/>
        <v>139612</v>
      </c>
      <c r="E24" s="28">
        <f t="shared" si="2"/>
        <v>0</v>
      </c>
      <c r="F24" s="28">
        <f t="shared" si="2"/>
        <v>39.17</v>
      </c>
      <c r="G24" s="28">
        <f t="shared" si="2"/>
        <v>0</v>
      </c>
      <c r="H24" s="28">
        <f t="shared" si="2"/>
        <v>0</v>
      </c>
      <c r="I24" s="28">
        <f t="shared" si="2"/>
        <v>0</v>
      </c>
      <c r="J24" s="28">
        <f t="shared" si="2"/>
        <v>43065.350000000006</v>
      </c>
      <c r="K24" s="28">
        <f t="shared" si="2"/>
        <v>3182719.69</v>
      </c>
    </row>
    <row r="25" spans="1:11" ht="25.5">
      <c r="A25" s="31" t="s">
        <v>337</v>
      </c>
      <c r="B25" s="28"/>
      <c r="C25" s="28"/>
      <c r="D25" s="28"/>
      <c r="E25" s="28"/>
      <c r="F25" s="28"/>
      <c r="G25" s="28"/>
      <c r="H25" s="28"/>
      <c r="I25" s="29"/>
      <c r="J25" s="29"/>
      <c r="K25" s="29">
        <f>SUM(B25:J25)</f>
        <v>0</v>
      </c>
    </row>
    <row r="26" spans="1:11" ht="25.5">
      <c r="A26" s="34" t="s">
        <v>326</v>
      </c>
      <c r="B26" s="28"/>
      <c r="C26" s="28"/>
      <c r="D26" s="28"/>
      <c r="E26" s="28"/>
      <c r="F26" s="28"/>
      <c r="G26" s="28"/>
      <c r="H26" s="28"/>
      <c r="I26" s="29"/>
      <c r="J26" s="29"/>
      <c r="K26" s="29">
        <f aca="true" t="shared" si="3" ref="K26:K34">SUM(B26:J26)</f>
        <v>0</v>
      </c>
    </row>
    <row r="27" spans="1:11" ht="38.25">
      <c r="A27" s="31" t="s">
        <v>327</v>
      </c>
      <c r="B27" s="28"/>
      <c r="C27" s="28"/>
      <c r="D27" s="28"/>
      <c r="E27" s="28"/>
      <c r="F27" s="28"/>
      <c r="G27" s="28"/>
      <c r="H27" s="28"/>
      <c r="I27" s="29"/>
      <c r="J27" s="29"/>
      <c r="K27" s="29">
        <f t="shared" si="3"/>
        <v>0</v>
      </c>
    </row>
    <row r="28" spans="1:11" ht="38.25">
      <c r="A28" s="31" t="s">
        <v>338</v>
      </c>
      <c r="B28" s="28"/>
      <c r="C28" s="28"/>
      <c r="D28" s="28"/>
      <c r="E28" s="28"/>
      <c r="F28" s="28"/>
      <c r="G28" s="28"/>
      <c r="H28" s="28"/>
      <c r="I28" s="29"/>
      <c r="J28" s="29"/>
      <c r="K28" s="29">
        <f t="shared" si="3"/>
        <v>0</v>
      </c>
    </row>
    <row r="29" spans="1:11" ht="38.25">
      <c r="A29" s="31" t="s">
        <v>329</v>
      </c>
      <c r="B29" s="28"/>
      <c r="C29" s="28"/>
      <c r="D29" s="28"/>
      <c r="E29" s="28"/>
      <c r="F29" s="28"/>
      <c r="G29" s="28"/>
      <c r="H29" s="28"/>
      <c r="I29" s="29"/>
      <c r="J29" s="29"/>
      <c r="K29" s="29">
        <f t="shared" si="3"/>
        <v>0</v>
      </c>
    </row>
    <row r="30" spans="1:11" ht="38.25">
      <c r="A30" s="31" t="s">
        <v>339</v>
      </c>
      <c r="B30" s="35"/>
      <c r="C30" s="35"/>
      <c r="D30" s="35"/>
      <c r="E30" s="35"/>
      <c r="F30" s="35"/>
      <c r="G30" s="35">
        <v>0</v>
      </c>
      <c r="H30" s="35"/>
      <c r="I30" s="29"/>
      <c r="J30" s="29"/>
      <c r="K30" s="29">
        <f t="shared" si="3"/>
        <v>0</v>
      </c>
    </row>
    <row r="31" spans="1:11" ht="25.5">
      <c r="A31" s="31" t="s">
        <v>340</v>
      </c>
      <c r="B31" s="28"/>
      <c r="C31" s="28"/>
      <c r="D31" s="32"/>
      <c r="E31" s="28"/>
      <c r="F31" s="28"/>
      <c r="G31" s="28"/>
      <c r="H31" s="28"/>
      <c r="I31" s="29"/>
      <c r="J31" s="29">
        <f>+'BU 30.09.2016'!D116</f>
        <v>17303.242000000562</v>
      </c>
      <c r="K31" s="29">
        <f t="shared" si="3"/>
        <v>17303.242000000562</v>
      </c>
    </row>
    <row r="32" spans="1:11" ht="25.5">
      <c r="A32" s="31" t="s">
        <v>332</v>
      </c>
      <c r="B32" s="28"/>
      <c r="C32" s="28"/>
      <c r="D32" s="28"/>
      <c r="E32" s="28"/>
      <c r="F32" s="28"/>
      <c r="G32" s="28"/>
      <c r="H32" s="28"/>
      <c r="I32" s="29"/>
      <c r="J32" s="29"/>
      <c r="K32" s="29">
        <f t="shared" si="3"/>
        <v>0</v>
      </c>
    </row>
    <row r="33" spans="1:11" ht="15">
      <c r="A33" s="31" t="s">
        <v>333</v>
      </c>
      <c r="B33" s="28"/>
      <c r="C33" s="28"/>
      <c r="D33" s="28"/>
      <c r="E33" s="28"/>
      <c r="F33" s="28"/>
      <c r="G33" s="28"/>
      <c r="H33" s="28"/>
      <c r="I33" s="29"/>
      <c r="J33" s="29"/>
      <c r="K33" s="29">
        <f t="shared" si="3"/>
        <v>0</v>
      </c>
    </row>
    <row r="34" spans="1:11" ht="15">
      <c r="A34" s="31" t="s">
        <v>334</v>
      </c>
      <c r="B34" s="28"/>
      <c r="C34" s="28"/>
      <c r="D34" s="28"/>
      <c r="E34" s="28"/>
      <c r="F34" s="28"/>
      <c r="G34" s="28"/>
      <c r="H34" s="28"/>
      <c r="I34" s="29"/>
      <c r="J34" s="29"/>
      <c r="K34" s="29">
        <f t="shared" si="3"/>
        <v>0</v>
      </c>
    </row>
    <row r="35" spans="1:11" ht="25.5">
      <c r="A35" s="34" t="s">
        <v>341</v>
      </c>
      <c r="B35" s="28">
        <f>SUM(B24:B34)</f>
        <v>3000003.17</v>
      </c>
      <c r="C35" s="28">
        <f aca="true" t="shared" si="4" ref="C35:K35">SUM(C24:C34)</f>
        <v>0</v>
      </c>
      <c r="D35" s="28">
        <f t="shared" si="4"/>
        <v>139612</v>
      </c>
      <c r="E35" s="28">
        <f t="shared" si="4"/>
        <v>0</v>
      </c>
      <c r="F35" s="28">
        <f t="shared" si="4"/>
        <v>39.17</v>
      </c>
      <c r="G35" s="28">
        <f t="shared" si="4"/>
        <v>0</v>
      </c>
      <c r="H35" s="28">
        <f t="shared" si="4"/>
        <v>0</v>
      </c>
      <c r="I35" s="28">
        <f t="shared" si="4"/>
        <v>0</v>
      </c>
      <c r="J35" s="28">
        <f t="shared" si="4"/>
        <v>60368.59200000057</v>
      </c>
      <c r="K35" s="28">
        <f t="shared" si="4"/>
        <v>3200022.9320000005</v>
      </c>
    </row>
    <row r="37" spans="1:8" ht="15">
      <c r="A37" s="140"/>
      <c r="B37" s="141"/>
      <c r="C37" s="141"/>
      <c r="D37" s="141"/>
      <c r="E37" s="141"/>
      <c r="F37" s="141"/>
      <c r="G37" s="141"/>
      <c r="H37" s="141"/>
    </row>
    <row r="39" ht="15">
      <c r="A39" s="48" t="s">
        <v>355</v>
      </c>
    </row>
    <row r="40" ht="15">
      <c r="A40" s="48" t="s">
        <v>344</v>
      </c>
    </row>
    <row r="41" ht="15">
      <c r="A41" s="47"/>
    </row>
    <row r="42" ht="15">
      <c r="A42" s="47" t="s">
        <v>342</v>
      </c>
    </row>
    <row r="43" ht="15">
      <c r="A43" s="47" t="s">
        <v>343</v>
      </c>
    </row>
  </sheetData>
  <sheetProtection password="C71F" sheet="1" objects="1" scenarios="1"/>
  <mergeCells count="11">
    <mergeCell ref="A37:H37"/>
    <mergeCell ref="L6:P6"/>
    <mergeCell ref="L7:P7"/>
    <mergeCell ref="A23:K23"/>
    <mergeCell ref="A1:E1"/>
    <mergeCell ref="A2:E2"/>
    <mergeCell ref="A3:E3"/>
    <mergeCell ref="L1:O1"/>
    <mergeCell ref="L2:O2"/>
    <mergeCell ref="A7:K7"/>
    <mergeCell ref="A8:K8"/>
  </mergeCells>
  <printOptions/>
  <pageMargins left="0" right="0" top="0.1968503937007874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Zarko Vukovic</cp:lastModifiedBy>
  <cp:lastPrinted>2016-10-20T12:04:19Z</cp:lastPrinted>
  <dcterms:created xsi:type="dcterms:W3CDTF">2012-05-07T10:06:53Z</dcterms:created>
  <dcterms:modified xsi:type="dcterms:W3CDTF">2016-11-08T13:23:12Z</dcterms:modified>
  <cp:category/>
  <cp:version/>
  <cp:contentType/>
  <cp:contentStatus/>
</cp:coreProperties>
</file>