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jela.rajovic.OSIGURANJE\Desktop\2017.-IZVJEŠTAJI\30.09.2017\"/>
    </mc:Choice>
  </mc:AlternateContent>
  <bookViews>
    <workbookView xWindow="480" yWindow="195" windowWidth="15480" windowHeight="11580" activeTab="2"/>
  </bookViews>
  <sheets>
    <sheet name="IPK" sheetId="1" r:id="rId1"/>
    <sheet name="BNT " sheetId="7" r:id="rId2"/>
    <sheet name="BS" sheetId="4" r:id="rId3"/>
    <sheet name="BU" sheetId="3" r:id="rId4"/>
  </sheets>
  <externalReferences>
    <externalReference r:id="rId5"/>
    <externalReference r:id="rId6"/>
  </externalReferences>
  <definedNames>
    <definedName name="\p">#REF!</definedName>
    <definedName name="\z">#REF!</definedName>
    <definedName name="_3._Neto_finansijski_rezultat_od_ulaganja__sredstava_tehničkih_rezervi_i_matematičke_rezerve__1_2">BU!$C$92</definedName>
    <definedName name="_Fill" hidden="1">#REF!</definedName>
    <definedName name="adresa">[1]Naslovni!$C$11</definedName>
    <definedName name="datum">[1]Naslovni!$C$7</definedName>
    <definedName name="drustvo">[1]Naslovni!$C$5</definedName>
    <definedName name="kraj_razdoblja">[1]Naslovni!$C$9</definedName>
    <definedName name="mbs">[1]Naslovni!$C$13</definedName>
    <definedName name="period">[1]Naslovni!$F$7</definedName>
    <definedName name="razdoblje">[1]Naslovni!$F$7</definedName>
    <definedName name="reldobigub">[2]Naslovni!$E$7</definedName>
  </definedNames>
  <calcPr calcId="152511" calcOnSave="0"/>
</workbook>
</file>

<file path=xl/calcChain.xml><?xml version="1.0" encoding="utf-8"?>
<calcChain xmlns="http://schemas.openxmlformats.org/spreadsheetml/2006/main">
  <c r="E54" i="7" l="1"/>
  <c r="E49" i="7"/>
  <c r="E44" i="7"/>
  <c r="E33" i="7"/>
  <c r="E42" i="7" s="1"/>
  <c r="E27" i="7"/>
  <c r="E16" i="7"/>
  <c r="E11" i="7"/>
  <c r="E25" i="7" s="1"/>
  <c r="E56" i="7" l="1"/>
  <c r="D45" i="4" l="1"/>
  <c r="F62" i="3" l="1"/>
  <c r="F54" i="3"/>
  <c r="F111" i="3" l="1"/>
  <c r="F101" i="3"/>
  <c r="F93" i="3"/>
  <c r="F109" i="3" s="1"/>
  <c r="F85" i="3"/>
  <c r="F78" i="3"/>
  <c r="F92" i="3" s="1"/>
  <c r="F77" i="3" s="1"/>
  <c r="F67" i="3"/>
  <c r="F58" i="3"/>
  <c r="F43" i="3"/>
  <c r="F37" i="3"/>
  <c r="F26" i="3"/>
  <c r="F25" i="3"/>
  <c r="F20" i="3"/>
  <c r="F11" i="3"/>
  <c r="F10" i="3" s="1"/>
  <c r="F53" i="3" s="1"/>
  <c r="F76" i="3" s="1"/>
  <c r="F110" i="3" s="1"/>
  <c r="F114" i="3" s="1"/>
  <c r="F16" i="7"/>
  <c r="F49" i="7"/>
  <c r="F44" i="7"/>
  <c r="F54" i="7" s="1"/>
  <c r="F33" i="7"/>
  <c r="F27" i="7"/>
  <c r="F42" i="7" s="1"/>
  <c r="F11" i="7"/>
  <c r="F25" i="7" s="1"/>
  <c r="F56" i="7" s="1"/>
  <c r="E17" i="3" l="1"/>
  <c r="E11" i="3" s="1"/>
  <c r="E32" i="3" l="1"/>
  <c r="E33" i="3"/>
  <c r="K24" i="1" l="1"/>
  <c r="E34" i="3" l="1"/>
  <c r="E28" i="1" l="1"/>
  <c r="E111" i="3"/>
  <c r="E101" i="3"/>
  <c r="E93" i="3"/>
  <c r="E85" i="3"/>
  <c r="E78" i="3"/>
  <c r="E92" i="3" s="1"/>
  <c r="E67" i="3"/>
  <c r="E62" i="3"/>
  <c r="E58" i="3"/>
  <c r="E43" i="3"/>
  <c r="E37" i="3"/>
  <c r="E26" i="3"/>
  <c r="E20" i="3"/>
  <c r="E10" i="3"/>
  <c r="E53" i="3" s="1"/>
  <c r="E108" i="4"/>
  <c r="D108" i="4"/>
  <c r="E100" i="4"/>
  <c r="D100" i="4"/>
  <c r="E97" i="4"/>
  <c r="D97" i="4"/>
  <c r="E92" i="4"/>
  <c r="D92" i="4"/>
  <c r="E85" i="4"/>
  <c r="D85" i="4"/>
  <c r="E84" i="4"/>
  <c r="E81" i="4"/>
  <c r="E72" i="4"/>
  <c r="E69" i="4"/>
  <c r="E114" i="4" s="1"/>
  <c r="D69" i="4"/>
  <c r="E45" i="4"/>
  <c r="E43" i="4"/>
  <c r="D43" i="4"/>
  <c r="E39" i="4"/>
  <c r="D39" i="4"/>
  <c r="E23" i="4"/>
  <c r="D23" i="4"/>
  <c r="D22" i="4" s="1"/>
  <c r="E22" i="4"/>
  <c r="E17" i="4"/>
  <c r="D17" i="4"/>
  <c r="E16" i="4"/>
  <c r="D16" i="4"/>
  <c r="E11" i="4"/>
  <c r="E58" i="4" s="1"/>
  <c r="D11" i="4"/>
  <c r="E109" i="3" l="1"/>
  <c r="E77" i="3" s="1"/>
  <c r="D58" i="4"/>
  <c r="E25" i="3"/>
  <c r="D84" i="4"/>
  <c r="E54" i="3"/>
  <c r="E76" i="3" l="1"/>
  <c r="E110" i="3" s="1"/>
  <c r="E114" i="3" l="1"/>
  <c r="D81" i="4" l="1"/>
  <c r="D72" i="4" l="1"/>
  <c r="D114" i="4" s="1"/>
  <c r="E35" i="1"/>
  <c r="K14" i="1"/>
  <c r="E14" i="1"/>
  <c r="K28" i="1" l="1"/>
  <c r="K25" i="1" l="1"/>
  <c r="K26" i="1"/>
  <c r="K27" i="1"/>
  <c r="K29" i="1"/>
  <c r="K30" i="1"/>
  <c r="K32" i="1"/>
  <c r="K33" i="1"/>
  <c r="K34" i="1"/>
  <c r="J31" i="1"/>
  <c r="K31" i="1" s="1"/>
  <c r="B10" i="1"/>
  <c r="J17" i="1"/>
  <c r="K17" i="1" s="1"/>
  <c r="J10" i="1"/>
  <c r="J21" i="1" l="1"/>
  <c r="L21" i="1" s="1"/>
  <c r="B21" i="1"/>
  <c r="B24" i="1" s="1"/>
  <c r="B35" i="1" s="1"/>
  <c r="K10" i="1"/>
  <c r="K21" i="1" s="1"/>
  <c r="J24" i="1" l="1"/>
  <c r="J35" i="1" l="1"/>
  <c r="K35" i="1" l="1"/>
  <c r="J36" i="1"/>
</calcChain>
</file>

<file path=xl/sharedStrings.xml><?xml version="1.0" encoding="utf-8"?>
<sst xmlns="http://schemas.openxmlformats.org/spreadsheetml/2006/main" count="421" uniqueCount="356">
  <si>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</si>
  <si>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</si>
  <si>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</si>
  <si>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</si>
  <si>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</si>
  <si>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</si>
  <si>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</si>
  <si>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</si>
  <si>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</si>
  <si>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</si>
  <si>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</si>
  <si>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</si>
  <si>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</si>
  <si>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</si>
  <si>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</si>
  <si>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</si>
  <si>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</si>
  <si>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</si>
  <si>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</si>
  <si>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</si>
  <si>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</si>
  <si>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</si>
  <si>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</si>
  <si>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</si>
  <si>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</si>
  <si>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</si>
  <si>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</si>
  <si>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</si>
  <si>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</si>
  <si>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POZICIJA</t>
  </si>
  <si>
    <t xml:space="preserve">Napomena </t>
  </si>
  <si>
    <t>I z n o s</t>
  </si>
  <si>
    <t>Tekuća godina</t>
  </si>
  <si>
    <t>Prethodna godina</t>
  </si>
  <si>
    <t>BILANS USPJEHA</t>
  </si>
  <si>
    <t>grupa računa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</si>
  <si>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</si>
  <si>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</si>
  <si>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</si>
  <si>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</si>
  <si>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</si>
  <si>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</si>
  <si>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</si>
  <si>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</si>
  <si>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</si>
  <si>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</si>
  <si>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</si>
  <si>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</si>
  <si>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</si>
  <si>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</si>
  <si>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</si>
  <si>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</si>
  <si>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</si>
  <si>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</si>
  <si>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</si>
  <si>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</si>
  <si>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</si>
  <si>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</si>
  <si>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</si>
  <si>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</si>
  <si>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</si>
  <si>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</si>
  <si>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</si>
  <si>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</si>
  <si>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</si>
  <si>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</si>
  <si>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</si>
  <si>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</si>
  <si>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</si>
  <si>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</si>
  <si>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</si>
  <si>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</si>
  <si>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</si>
  <si>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</si>
  <si>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</si>
  <si>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</si>
  <si>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</si>
  <si>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</si>
  <si>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</si>
  <si>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</si>
  <si>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</si>
  <si>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</si>
  <si>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</si>
  <si>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</si>
  <si>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</si>
  <si>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</si>
  <si>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</si>
  <si>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</si>
  <si>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</si>
  <si>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</si>
  <si>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</si>
  <si>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</si>
  <si>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</si>
  <si>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</si>
  <si>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</si>
  <si>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</si>
  <si>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</si>
  <si>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</si>
  <si>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</si>
  <si>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</si>
  <si>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</si>
  <si>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</si>
  <si>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</si>
  <si>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</si>
  <si>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</si>
  <si>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</si>
  <si>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</si>
  <si>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</si>
  <si>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</si>
  <si>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</si>
  <si>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</si>
  <si>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</si>
  <si>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</si>
  <si>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</si>
  <si>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</si>
  <si>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</si>
  <si>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</si>
  <si>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</si>
  <si>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</si>
  <si>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</si>
  <si>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</si>
  <si>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</si>
  <si>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</si>
  <si>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</si>
  <si>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</si>
  <si>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</si>
  <si>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</si>
  <si>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</si>
  <si>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</si>
  <si>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</si>
  <si>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</si>
  <si>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</si>
  <si>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</si>
  <si>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</si>
  <si>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</si>
  <si>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</si>
  <si>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</si>
  <si>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</si>
  <si>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</si>
  <si>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</si>
  <si>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</si>
  <si>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</si>
  <si>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</si>
  <si>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</si>
  <si>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</si>
  <si>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</si>
  <si>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</si>
  <si>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</si>
  <si>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</si>
  <si>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</si>
  <si>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</si>
  <si>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</si>
  <si>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</si>
  <si>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</si>
  <si>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</si>
  <si>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STANJA</t>
  </si>
  <si>
    <t>AKTIVA</t>
  </si>
  <si>
    <t>Napomena</t>
  </si>
  <si>
    <t>Iznos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</si>
  <si>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</si>
  <si>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</si>
  <si>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</si>
  <si>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</si>
  <si>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</si>
  <si>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</si>
  <si>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</si>
  <si>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</si>
  <si>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</si>
  <si>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</si>
  <si>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</si>
  <si>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</si>
  <si>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</si>
  <si>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</si>
  <si>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</si>
  <si>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</si>
  <si>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</si>
  <si>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</si>
  <si>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</si>
  <si>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</si>
  <si>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</si>
  <si>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</si>
  <si>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</si>
  <si>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</si>
  <si>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</si>
  <si>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</si>
  <si>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</si>
  <si>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</si>
  <si>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</si>
  <si>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</si>
  <si>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</si>
  <si>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</si>
  <si>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</si>
  <si>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</si>
  <si>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</si>
  <si>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</si>
  <si>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</si>
  <si>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</si>
  <si>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</si>
  <si>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</si>
  <si>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</si>
  <si>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</si>
  <si>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</si>
  <si>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</si>
  <si>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</si>
  <si>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</si>
  <si>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</si>
  <si>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</si>
  <si>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</si>
  <si>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</si>
  <si>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</si>
  <si>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</si>
  <si>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</si>
  <si>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</si>
  <si>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</si>
  <si>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</si>
  <si>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</si>
  <si>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</si>
  <si>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</si>
  <si>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</si>
  <si>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</si>
  <si>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</si>
  <si>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</si>
  <si>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</si>
  <si>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</si>
  <si>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</si>
  <si>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</si>
  <si>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</si>
  <si>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</si>
  <si>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</si>
  <si>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</si>
  <si>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</si>
  <si>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</si>
  <si>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</si>
  <si>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</si>
  <si>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</si>
  <si>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</si>
  <si>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</si>
  <si>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</si>
  <si>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</si>
  <si>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</si>
  <si>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</si>
  <si>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</si>
  <si>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</si>
  <si>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</si>
  <si>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</si>
  <si>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</si>
  <si>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</si>
  <si>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</si>
  <si>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</si>
  <si>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</si>
  <si>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</si>
  <si>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</si>
  <si>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</si>
  <si>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</si>
  <si>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</si>
  <si>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</si>
  <si>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</si>
  <si>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</si>
  <si>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</si>
  <si>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</si>
  <si>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</si>
  <si>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</si>
  <si>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</si>
  <si>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</si>
  <si>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</si>
  <si>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</si>
  <si>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</si>
  <si>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</si>
  <si>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</si>
  <si>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</si>
  <si>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</si>
  <si>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</si>
  <si>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</si>
  <si>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</si>
  <si>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</si>
  <si>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</si>
  <si>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</si>
  <si>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</si>
  <si>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</si>
  <si>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</si>
  <si>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</si>
  <si>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</si>
  <si>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</si>
  <si>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</si>
  <si>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</si>
  <si>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</si>
  <si>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</si>
  <si>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</si>
  <si>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</si>
  <si>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U Podgorici</t>
  </si>
  <si>
    <t>Lice odgovorno za sastavljanje bilansa: Danijela Rajović</t>
  </si>
  <si>
    <t>U Podgorici,</t>
  </si>
  <si>
    <t>GOTOVINA NA POČETKU OBRAČUNSKOG PERIODA</t>
  </si>
  <si>
    <t>GOTOVINA NA KRAJU OBRAČUNSKOG PERIODA</t>
  </si>
  <si>
    <t xml:space="preserve">Neto promjena gotovine </t>
  </si>
  <si>
    <t>D</t>
  </si>
  <si>
    <t>Neto promjena gotovine iz aktivnosti finansiranja</t>
  </si>
  <si>
    <t>Ostali odlivi po osnovu aktivnosti finansiranja</t>
  </si>
  <si>
    <t>Odlivi po osnovu kratkoročnih kredita</t>
  </si>
  <si>
    <t>Odlivi po osnovu dugoročnih kredita</t>
  </si>
  <si>
    <t>Odlivi po osnovu otkupa sopstvenih akcija</t>
  </si>
  <si>
    <t>Odliv iz aktivnosti finansiranja</t>
  </si>
  <si>
    <t>Ostali prilivi po osnovu aktivnosti finansiranja</t>
  </si>
  <si>
    <t>Priliv po osnovu kratkoročnih kredita</t>
  </si>
  <si>
    <t>Priliv po osnovu dugoročnih kredita</t>
  </si>
  <si>
    <t>Priliv po osnovu izvršenih uplata kapitala</t>
  </si>
  <si>
    <t>Prilivi iz aktivnosti finansiranja</t>
  </si>
  <si>
    <t>Novčani tokovi iz aktivnosti finansiranja</t>
  </si>
  <si>
    <t>C</t>
  </si>
  <si>
    <t>Neto promjena gotovine iz aktivnosti investiranja</t>
  </si>
  <si>
    <t>Ostali odlivi gotovine iz aktivnosti investiranja</t>
  </si>
  <si>
    <t>Odlivi za kupovinu nematerijalnih ulaganja i ostalih sredstava</t>
  </si>
  <si>
    <t>Odlivi po osnovu deponovanja i ulaganja kod banaka sa sjedištem u Crnoj Gori</t>
  </si>
  <si>
    <t>Odlivi po osnovu ulaganja u akcije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</si>
  <si>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</si>
  <si>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obveznice, odnosno druge dužničke hartije od vrijednosti kojima se trguje na organizovanom tržištu hartija od vrijednosti</t>
  </si>
  <si>
    <t>Odlivi po osnovu ulaganja u hartije od vrijednosti koje su izdate od strane Centralnih banaka i Vlada stranih zemalja</t>
  </si>
  <si>
    <t>Odlivi po osnovu ulaganja u hartije od vrijednosti koje su izdate od strane Crne Gore</t>
  </si>
  <si>
    <t>Odlivi gotovine iz aktivnosti investiranja</t>
  </si>
  <si>
    <t>Ostali prilivi iz aktivnosti investiranja</t>
  </si>
  <si>
    <t>Prilivi od zakupnina</t>
  </si>
  <si>
    <t>Prilivi od prodaje nematerijalnih ulaganja i osnovnih sredstava</t>
  </si>
  <si>
    <t>Prilivi od ulaganja u hartije od vrijednosti</t>
  </si>
  <si>
    <t>Prilivi od prodaje hartija od vrijednosti</t>
  </si>
  <si>
    <t xml:space="preserve">Prilivi gotovine iz aktivnosti investiranja </t>
  </si>
  <si>
    <t>Tokovi gotovine iz aktivnosti investiranja</t>
  </si>
  <si>
    <t>B</t>
  </si>
  <si>
    <t xml:space="preserve">Neto promjena gotovine iz poslovnih djelatnosti </t>
  </si>
  <si>
    <t>Odlivi po osnovu vanrednih rashoda</t>
  </si>
  <si>
    <t>Odlivi po osnovu drugih troškova poslovanja</t>
  </si>
  <si>
    <t>Odlivi po osnovu provizija (zastupnicima i posrednicima)</t>
  </si>
  <si>
    <t>Odlivi po osnovu zakupnina</t>
  </si>
  <si>
    <t>Odlivi po osnovu poreza, doprinosa i drugih dažbina</t>
  </si>
  <si>
    <t>Odlivi po osnovu bruto zarada, naknada zarada i drugih ličnih rashoda</t>
  </si>
  <si>
    <t>Odlivi po osnovu premija (saosiguranja, reosiguranja, kao i provizija po osnovu reosiguranja i saosiguranja)</t>
  </si>
  <si>
    <t>Odlivi po osnovu naknada šteta (iz osiguranja, saosiguranja i reosiguranja)</t>
  </si>
  <si>
    <t>Odliv gotovine iz poslovnih aktivnosti</t>
  </si>
  <si>
    <t>Prilivi po osnovu vanrednih rashoda</t>
  </si>
  <si>
    <t>Prilivi po osnovu ostalih poslovnih prihoda</t>
  </si>
  <si>
    <t xml:space="preserve">Prilivi od učešća u naknadi štete (saosiguranje i reosiguranje) </t>
  </si>
  <si>
    <t>Prilivi od premija (iz osiguranja, saosiguranja i reosiguranja)</t>
  </si>
  <si>
    <t>Priliv gotovine iz poslovnih aktivnosti</t>
  </si>
  <si>
    <t>Tokovi gotovine iz poslovnih aktivnosti</t>
  </si>
  <si>
    <t xml:space="preserve">A </t>
  </si>
  <si>
    <t>BILANS NOVČANIH TOKOVA</t>
  </si>
  <si>
    <t>Naziv društva za osiguranje: ATLAS LIFE AD PODGORICA</t>
  </si>
  <si>
    <t>Izvršni direktor: Darko Čabarkapa</t>
  </si>
  <si>
    <t>Vrsta osiguranja: ŽIVOTNO OSIGURANJE</t>
  </si>
  <si>
    <t>Šifra djelatnosti: 65.11</t>
  </si>
  <si>
    <t>Sjedište: Stanka Dragojevića 4, 81 000 Podgorica</t>
  </si>
  <si>
    <t>na dan 30.09.2017. god.</t>
  </si>
  <si>
    <t>od 01.01. do 30.09.2017. god.</t>
  </si>
  <si>
    <t xml:space="preserve">                                                                                                                                                                                                od 01.01. do 30.09.2017.god.</t>
  </si>
  <si>
    <t>Datum, 20.10.2017.</t>
  </si>
  <si>
    <t xml:space="preserve">od 01.01. do 30.09.2017. </t>
  </si>
  <si>
    <t>Stanje na dan 30.septembar tekuće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</si>
</sst>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</fills>
  <borders count="16">
    <border>
      <left/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4506668294322"/>
      </right>
      <top style="thin">
        <color theme="3" tint="0.39997558519241921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7558519241921"/>
      </top>
      <bottom style="thin">
        <color theme="3" tint="0.39994506668294322"/>
      </bottom>
      <diagonal/>
    </border>
    <border>
      <left style="thin">
        <color indexed="64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rgb="FF0070C0"/>
      </left>
      <right style="thin">
        <color theme="3" tint="0.39994506668294322"/>
      </right>
      <top style="thin">
        <color theme="3" tint="0.39994506668294322"/>
      </top>
      <bottom style="thin">
        <color rgb="FF0070C0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rgb="FF0070C0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4506668294322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4506668294322"/>
      </top>
      <bottom style="thin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</borders>
  <cellStyleXfs count="3">
    <xf numFmtId="0" fontId="0" fillId="0" borderId="0"/>
    <xf numFmtId="0" fontId="17" fillId="0" borderId="0"/>
    <xf numFmtId="0" fontId="22" fillId="0" borderId="0"/>
  </cellStyleXfs>
  <cellXfs count="120">
    <xf numFmtId="0" fontId="0" fillId="0" borderId="0" xfId="0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/>
    <xf numFmtId="0" fontId="4" fillId="0" borderId="0" xfId="0" applyFont="1" applyProtection="1">
      <protection locked="0"/>
    </xf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/>
    <xf numFmtId="0" fontId="7" fillId="0" borderId="0" xfId="0" applyFont="1"/>
    <xf numFmtId="0" fontId="4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vertical="top" wrapText="1"/>
    </xf>
    <xf numFmtId="0" fontId="10" fillId="0" borderId="0" xfId="0" applyFont="1"/>
    <xf numFmtId="0" fontId="4" fillId="0" borderId="0" xfId="0" applyFont="1" applyProtection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Protection="1">
      <protection locked="0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49" fontId="4" fillId="0" borderId="2" xfId="0" applyNumberFormat="1" applyFont="1" applyBorder="1" applyAlignment="1">
      <alignment horizontal="center" wrapText="1"/>
    </xf>
    <xf numFmtId="0" fontId="4" fillId="0" borderId="3" xfId="0" applyFont="1" applyBorder="1"/>
    <xf numFmtId="0" fontId="4" fillId="0" borderId="3" xfId="0" applyFont="1" applyBorder="1" applyProtection="1">
      <protection locked="0"/>
    </xf>
    <xf numFmtId="49" fontId="4" fillId="0" borderId="4" xfId="0" applyNumberFormat="1" applyFont="1" applyBorder="1" applyAlignment="1">
      <alignment horizontal="center"/>
    </xf>
    <xf numFmtId="0" fontId="4" fillId="0" borderId="5" xfId="0" applyFont="1" applyBorder="1"/>
    <xf numFmtId="49" fontId="4" fillId="0" borderId="6" xfId="0" applyNumberFormat="1" applyFont="1" applyBorder="1" applyAlignment="1">
      <alignment horizontal="center"/>
    </xf>
    <xf numFmtId="0" fontId="4" fillId="0" borderId="7" xfId="0" applyFont="1" applyBorder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3" fontId="0" fillId="0" borderId="1" xfId="0" applyNumberFormat="1" applyFont="1" applyBorder="1" applyProtection="1">
      <protection locked="0"/>
    </xf>
    <xf numFmtId="3" fontId="0" fillId="0" borderId="3" xfId="0" applyNumberFormat="1" applyFont="1" applyBorder="1" applyProtection="1">
      <protection locked="0"/>
    </xf>
    <xf numFmtId="3" fontId="0" fillId="0" borderId="5" xfId="0" applyNumberFormat="1" applyFont="1" applyBorder="1" applyProtection="1">
      <protection locked="0"/>
    </xf>
    <xf numFmtId="3" fontId="11" fillId="0" borderId="7" xfId="0" applyNumberFormat="1" applyFont="1" applyBorder="1" applyProtection="1">
      <protection locked="0"/>
    </xf>
    <xf numFmtId="3" fontId="14" fillId="2" borderId="1" xfId="0" applyNumberFormat="1" applyFont="1" applyFill="1" applyBorder="1"/>
    <xf numFmtId="3" fontId="14" fillId="0" borderId="1" xfId="0" applyNumberFormat="1" applyFont="1" applyBorder="1" applyProtection="1">
      <protection locked="0"/>
    </xf>
    <xf numFmtId="0" fontId="11" fillId="0" borderId="0" xfId="0" applyFont="1"/>
    <xf numFmtId="3" fontId="13" fillId="0" borderId="1" xfId="0" applyNumberFormat="1" applyFont="1" applyBorder="1" applyProtection="1">
      <protection locked="0"/>
    </xf>
    <xf numFmtId="0" fontId="12" fillId="0" borderId="7" xfId="0" applyFont="1" applyBorder="1"/>
    <xf numFmtId="0" fontId="12" fillId="0" borderId="1" xfId="0" applyFont="1" applyBorder="1"/>
    <xf numFmtId="3" fontId="13" fillId="0" borderId="1" xfId="0" applyNumberFormat="1" applyFont="1" applyFill="1" applyBorder="1" applyProtection="1">
      <protection locked="0"/>
    </xf>
    <xf numFmtId="3" fontId="11" fillId="0" borderId="1" xfId="0" applyNumberFormat="1" applyFont="1" applyBorder="1" applyProtection="1">
      <protection locked="0"/>
    </xf>
    <xf numFmtId="0" fontId="3" fillId="0" borderId="0" xfId="0" applyFont="1"/>
    <xf numFmtId="0" fontId="15" fillId="0" borderId="0" xfId="0" applyFont="1"/>
    <xf numFmtId="0" fontId="6" fillId="0" borderId="0" xfId="0" applyFont="1" applyBorder="1"/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0" xfId="0" applyFont="1" applyFill="1" applyBorder="1" applyProtection="1">
      <protection locked="0"/>
    </xf>
    <xf numFmtId="0" fontId="2" fillId="0" borderId="0" xfId="0" applyFont="1" applyBorder="1"/>
    <xf numFmtId="0" fontId="2" fillId="0" borderId="1" xfId="0" applyFont="1" applyBorder="1" applyProtection="1">
      <protection locked="0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6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3" fontId="1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3" fontId="0" fillId="0" borderId="1" xfId="0" applyNumberFormat="1" applyBorder="1" applyProtection="1">
      <protection locked="0"/>
    </xf>
    <xf numFmtId="0" fontId="1" fillId="0" borderId="1" xfId="0" applyFont="1" applyBorder="1" applyAlignment="1">
      <alignment horizontal="center" wrapText="1"/>
    </xf>
    <xf numFmtId="3" fontId="0" fillId="0" borderId="0" xfId="0" applyNumberFormat="1"/>
    <xf numFmtId="3" fontId="2" fillId="0" borderId="0" xfId="0" applyNumberFormat="1" applyFont="1" applyBorder="1"/>
    <xf numFmtId="0" fontId="0" fillId="0" borderId="0" xfId="0" applyFill="1" applyBorder="1"/>
    <xf numFmtId="0" fontId="18" fillId="0" borderId="0" xfId="0" applyFont="1" applyFill="1" applyBorder="1"/>
    <xf numFmtId="3" fontId="19" fillId="0" borderId="0" xfId="0" applyNumberFormat="1" applyFont="1" applyFill="1" applyBorder="1"/>
    <xf numFmtId="0" fontId="20" fillId="0" borderId="0" xfId="0" applyFont="1" applyFill="1" applyBorder="1"/>
    <xf numFmtId="3" fontId="21" fillId="0" borderId="0" xfId="0" applyNumberFormat="1" applyFont="1" applyFill="1" applyBorder="1"/>
    <xf numFmtId="0" fontId="5" fillId="0" borderId="1" xfId="0" applyFont="1" applyBorder="1" applyAlignment="1" applyProtection="1">
      <alignment horizontal="right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0" fontId="12" fillId="0" borderId="1" xfId="0" applyFont="1" applyBorder="1" applyProtection="1">
      <protection locked="0"/>
    </xf>
    <xf numFmtId="3" fontId="4" fillId="0" borderId="0" xfId="0" applyNumberFormat="1" applyFont="1"/>
    <xf numFmtId="0" fontId="6" fillId="0" borderId="1" xfId="0" applyFont="1" applyFill="1" applyBorder="1" applyProtection="1">
      <protection locked="0"/>
    </xf>
    <xf numFmtId="0" fontId="23" fillId="0" borderId="1" xfId="0" applyFont="1" applyBorder="1" applyProtection="1">
      <protection locked="0"/>
    </xf>
    <xf numFmtId="16" fontId="4" fillId="0" borderId="1" xfId="0" applyNumberFormat="1" applyFont="1" applyBorder="1" applyProtection="1">
      <protection locked="0"/>
    </xf>
    <xf numFmtId="3" fontId="14" fillId="0" borderId="1" xfId="0" applyNumberFormat="1" applyFont="1" applyFill="1" applyBorder="1" applyProtection="1">
      <protection locked="0"/>
    </xf>
    <xf numFmtId="3" fontId="6" fillId="0" borderId="0" xfId="0" applyNumberFormat="1" applyFont="1" applyBorder="1"/>
    <xf numFmtId="0" fontId="12" fillId="0" borderId="0" xfId="0" applyFont="1" applyAlignment="1">
      <alignment horizontal="center"/>
    </xf>
    <xf numFmtId="0" fontId="12" fillId="0" borderId="15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12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jana.batakovic/AppData/Local/Microsoft/Windows/Temporary%20Internet%20Files/Content.Outlook/8JI1FSGU/godisnje-izvjesce-drustva-za-osiguranj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MPART\Redirected$\Radne%20Skupine\Osiguranje\Izvjestaji\2009\GODISNJI_REVIDIRANI\2009-CRO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NT"/>
      <sheetName val="PK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"/>
      <sheetName val="sp252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pu1re"/>
      <sheetName val="analitika"/>
      <sheetName val="kontrola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nalitika pu3"/>
      <sheetName val="analitika pu1 re"/>
      <sheetName val="RU-1"/>
      <sheetName val="RU-2"/>
      <sheetName val="starosna_PO"/>
      <sheetName val="starosna_FI"/>
      <sheetName val="promjene_IV"/>
      <sheetName val="PiT_ulaganja"/>
      <sheetName val="realizirani"/>
      <sheetName val="nerealizirani"/>
      <sheetName val="izvanbil."/>
      <sheetName val="povezane_osobe"/>
      <sheetName val="rasp_dobiti"/>
      <sheetName val="teh_NO"/>
      <sheetName val="teh_ZO"/>
      <sheetName val="teh_obvezna"/>
      <sheetName val="VU_bilanca"/>
      <sheetName val="RU_bilanca"/>
      <sheetName val="IUMP"/>
      <sheetName val="obrazlozenja"/>
    </sheetNames>
    <sheetDataSet>
      <sheetData sheetId="0">
        <row r="9">
          <cell r="C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  <sheetDataSet>
      <sheetData sheetId="0" refreshError="1">
        <row r="7">
          <cell r="E7" t="str">
            <v>01.01.2009.- 31.12.2009.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opLeftCell="A19" workbookViewId="0">
      <selection activeCell="N36" sqref="N36"/>
    </sheetView>
  </sheetViews>
  <sheetFormatPr defaultRowHeight="15" x14ac:dyDescent="0.25"/>
  <cols>
    <col min="1" max="1" width="19.5703125" customWidth="1"/>
    <col min="2" max="2" width="9.140625" customWidth="1"/>
    <col min="3" max="3" width="10.140625" customWidth="1"/>
    <col min="4" max="4" width="11" customWidth="1"/>
    <col min="5" max="5" width="11.42578125" customWidth="1"/>
    <col min="6" max="6" width="9.28515625" customWidth="1"/>
    <col min="7" max="7" width="9" customWidth="1"/>
    <col min="8" max="8" width="8.42578125" customWidth="1"/>
    <col min="9" max="9" width="11.5703125" customWidth="1"/>
    <col min="10" max="10" width="13.140625" customWidth="1"/>
    <col min="11" max="11" width="21" customWidth="1"/>
  </cols>
  <sheetData>
    <row r="1" spans="1:11" s="6" customFormat="1" ht="12" x14ac:dyDescent="0.2">
      <c r="A1" s="5" t="s">
        <v>345</v>
      </c>
      <c r="B1" s="5"/>
      <c r="C1" s="5"/>
    </row>
    <row r="2" spans="1:11" s="6" customFormat="1" ht="12" x14ac:dyDescent="0.2">
      <c r="A2" s="5" t="s">
        <v>349</v>
      </c>
      <c r="B2" s="5"/>
      <c r="C2" s="5"/>
    </row>
    <row r="3" spans="1:11" s="6" customFormat="1" ht="12" x14ac:dyDescent="0.2">
      <c r="A3" s="5" t="s">
        <v>347</v>
      </c>
      <c r="B3" s="5"/>
      <c r="C3" s="5"/>
    </row>
    <row r="4" spans="1:11" s="6" customFormat="1" ht="12" x14ac:dyDescent="0.2">
      <c r="A4" s="5" t="s">
        <v>348</v>
      </c>
      <c r="B4" s="5"/>
      <c r="C4" s="5"/>
    </row>
    <row r="5" spans="1:11" s="6" customFormat="1" ht="12" x14ac:dyDescent="0.2">
      <c r="A5" s="5"/>
      <c r="B5" s="5"/>
      <c r="C5" s="5"/>
    </row>
    <row r="6" spans="1:11" s="6" customFormat="1" ht="12" x14ac:dyDescent="0.2">
      <c r="A6" s="5"/>
      <c r="B6" s="5"/>
      <c r="C6" s="5"/>
    </row>
    <row r="7" spans="1:11" s="6" customFormat="1" ht="12" x14ac:dyDescent="0.2">
      <c r="A7" s="101" t="s">
        <v>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s="6" customFormat="1" ht="12" x14ac:dyDescent="0.2">
      <c r="A8" s="102" t="s">
        <v>352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ht="57.75" customHeight="1" x14ac:dyDescent="0.25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9</v>
      </c>
      <c r="J9" s="1" t="s">
        <v>10</v>
      </c>
      <c r="K9" s="1" t="s">
        <v>11</v>
      </c>
    </row>
    <row r="10" spans="1:11" ht="23.25" x14ac:dyDescent="0.25">
      <c r="A10" s="2" t="s">
        <v>12</v>
      </c>
      <c r="B10" s="57">
        <f>+BS!E70</f>
        <v>3600150</v>
      </c>
      <c r="C10" s="57"/>
      <c r="D10" s="57"/>
      <c r="E10" s="57"/>
      <c r="F10" s="57"/>
      <c r="G10" s="57"/>
      <c r="H10" s="57"/>
      <c r="I10" s="57"/>
      <c r="J10" s="57">
        <f>+BS!E82</f>
        <v>-2437161</v>
      </c>
      <c r="K10" s="57">
        <f>SUM(B10:J10)</f>
        <v>1162989</v>
      </c>
    </row>
    <row r="11" spans="1:11" ht="23.25" x14ac:dyDescent="0.25">
      <c r="A11" s="3" t="s">
        <v>13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23.25" x14ac:dyDescent="0.25">
      <c r="A12" s="3" t="s">
        <v>14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34.5" x14ac:dyDescent="0.25">
      <c r="A13" s="3" t="s">
        <v>15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ht="34.5" x14ac:dyDescent="0.25">
      <c r="A14" s="3" t="s">
        <v>16</v>
      </c>
      <c r="B14" s="55"/>
      <c r="C14" s="55"/>
      <c r="D14" s="55"/>
      <c r="E14" s="55">
        <f>+BS!E80</f>
        <v>16537</v>
      </c>
      <c r="F14" s="55"/>
      <c r="G14" s="55"/>
      <c r="H14" s="55"/>
      <c r="I14" s="55"/>
      <c r="J14" s="55"/>
      <c r="K14" s="57">
        <f>SUM(B14:J14)</f>
        <v>16537</v>
      </c>
    </row>
    <row r="15" spans="1:11" ht="34.5" x14ac:dyDescent="0.25">
      <c r="A15" s="3" t="s">
        <v>17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34.5" x14ac:dyDescent="0.25">
      <c r="A16" s="3" t="s">
        <v>18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2" ht="23.25" x14ac:dyDescent="0.25">
      <c r="A17" s="3" t="s">
        <v>19</v>
      </c>
      <c r="B17" s="55"/>
      <c r="C17" s="55"/>
      <c r="D17" s="55"/>
      <c r="E17" s="55"/>
      <c r="F17" s="55"/>
      <c r="G17" s="55"/>
      <c r="H17" s="55"/>
      <c r="I17" s="55"/>
      <c r="J17" s="55">
        <f>+BS!E83</f>
        <v>-59263</v>
      </c>
      <c r="K17" s="57">
        <f>SUM(B17:J17)</f>
        <v>-59263</v>
      </c>
    </row>
    <row r="18" spans="1:12" ht="23.25" x14ac:dyDescent="0.25">
      <c r="A18" s="3" t="s">
        <v>20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2" x14ac:dyDescent="0.25">
      <c r="A19" s="3" t="s">
        <v>21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2" x14ac:dyDescent="0.25">
      <c r="A20" s="3" t="s">
        <v>22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2" ht="23.25" x14ac:dyDescent="0.25">
      <c r="A21" s="2" t="s">
        <v>23</v>
      </c>
      <c r="B21" s="57">
        <f>SUM(B10:B20)</f>
        <v>3600150</v>
      </c>
      <c r="C21" s="57"/>
      <c r="D21" s="57"/>
      <c r="E21" s="57"/>
      <c r="F21" s="57"/>
      <c r="G21" s="57"/>
      <c r="H21" s="57"/>
      <c r="I21" s="57"/>
      <c r="J21" s="57">
        <f>SUM(J10:J20)</f>
        <v>-2496424</v>
      </c>
      <c r="K21" s="57">
        <f>SUM(K10:K20)</f>
        <v>1120263</v>
      </c>
      <c r="L21" t="b">
        <f>J21=BS!E81</f>
        <v>1</v>
      </c>
    </row>
    <row r="22" spans="1:12" x14ac:dyDescent="0.25">
      <c r="A22" s="4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2" x14ac:dyDescent="0.25">
      <c r="A23" s="4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2" ht="23.25" x14ac:dyDescent="0.25">
      <c r="A24" s="2" t="s">
        <v>24</v>
      </c>
      <c r="B24" s="57">
        <f>B21</f>
        <v>3600150</v>
      </c>
      <c r="C24" s="57"/>
      <c r="D24" s="57"/>
      <c r="E24" s="57"/>
      <c r="F24" s="57"/>
      <c r="G24" s="57"/>
      <c r="H24" s="57"/>
      <c r="I24" s="57"/>
      <c r="J24" s="57">
        <f>J21</f>
        <v>-2496424</v>
      </c>
      <c r="K24" s="57">
        <f>SUM(B24:J24)</f>
        <v>1103726</v>
      </c>
    </row>
    <row r="25" spans="1:12" ht="23.25" x14ac:dyDescent="0.25">
      <c r="A25" s="3" t="s">
        <v>25</v>
      </c>
      <c r="B25" s="55"/>
      <c r="C25" s="55"/>
      <c r="D25" s="55"/>
      <c r="E25" s="55"/>
      <c r="F25" s="55"/>
      <c r="G25" s="55"/>
      <c r="H25" s="55"/>
      <c r="I25" s="55"/>
      <c r="J25" s="55"/>
      <c r="K25" s="57">
        <f t="shared" ref="K25:K34" si="0">SUM(B25:J25)</f>
        <v>0</v>
      </c>
    </row>
    <row r="26" spans="1:12" ht="23.25" x14ac:dyDescent="0.25">
      <c r="A26" s="3" t="s">
        <v>14</v>
      </c>
      <c r="B26" s="55"/>
      <c r="C26" s="55"/>
      <c r="D26" s="55"/>
      <c r="E26" s="55"/>
      <c r="F26" s="55"/>
      <c r="G26" s="55"/>
      <c r="H26" s="55"/>
      <c r="I26" s="55"/>
      <c r="J26" s="55"/>
      <c r="K26" s="57">
        <f t="shared" si="0"/>
        <v>0</v>
      </c>
    </row>
    <row r="27" spans="1:12" ht="34.5" x14ac:dyDescent="0.25">
      <c r="A27" s="3" t="s">
        <v>15</v>
      </c>
      <c r="B27" s="55"/>
      <c r="C27" s="55"/>
      <c r="D27" s="55"/>
      <c r="E27" s="55"/>
      <c r="F27" s="55"/>
      <c r="G27" s="55"/>
      <c r="H27" s="55"/>
      <c r="I27" s="55"/>
      <c r="J27" s="55"/>
      <c r="K27" s="57">
        <f t="shared" si="0"/>
        <v>0</v>
      </c>
    </row>
    <row r="28" spans="1:12" ht="34.5" x14ac:dyDescent="0.25">
      <c r="A28" s="3" t="s">
        <v>26</v>
      </c>
      <c r="B28" s="55"/>
      <c r="C28" s="55"/>
      <c r="D28" s="55"/>
      <c r="E28" s="55">
        <f>+BS!D80</f>
        <v>28103</v>
      </c>
      <c r="F28" s="55"/>
      <c r="G28" s="55"/>
      <c r="H28" s="55"/>
      <c r="I28" s="55"/>
      <c r="J28" s="55"/>
      <c r="K28" s="57">
        <f>SUM(B28:J28)</f>
        <v>28103</v>
      </c>
    </row>
    <row r="29" spans="1:12" ht="34.5" x14ac:dyDescent="0.25">
      <c r="A29" s="3" t="s">
        <v>17</v>
      </c>
      <c r="B29" s="55"/>
      <c r="C29" s="55"/>
      <c r="D29" s="55"/>
      <c r="E29" s="55"/>
      <c r="F29" s="55"/>
      <c r="G29" s="55"/>
      <c r="H29" s="55"/>
      <c r="I29" s="55"/>
      <c r="J29" s="55"/>
      <c r="K29" s="57">
        <f t="shared" si="0"/>
        <v>0</v>
      </c>
    </row>
    <row r="30" spans="1:12" ht="34.5" x14ac:dyDescent="0.25">
      <c r="A30" s="3" t="s">
        <v>27</v>
      </c>
      <c r="B30" s="55"/>
      <c r="C30" s="55"/>
      <c r="D30" s="55"/>
      <c r="E30" s="55"/>
      <c r="F30" s="55"/>
      <c r="G30" s="55"/>
      <c r="H30" s="55"/>
      <c r="I30" s="55"/>
      <c r="J30" s="55"/>
      <c r="K30" s="57">
        <f t="shared" si="0"/>
        <v>0</v>
      </c>
    </row>
    <row r="31" spans="1:12" ht="60" customHeight="1" x14ac:dyDescent="0.25">
      <c r="A31" s="3" t="s">
        <v>28</v>
      </c>
      <c r="B31" s="55"/>
      <c r="C31" s="55"/>
      <c r="D31" s="55"/>
      <c r="E31" s="55"/>
      <c r="F31" s="55"/>
      <c r="G31" s="55"/>
      <c r="H31" s="55"/>
      <c r="I31" s="55"/>
      <c r="J31" s="55">
        <f>+BS!D83</f>
        <v>-159612</v>
      </c>
      <c r="K31" s="57">
        <f t="shared" si="0"/>
        <v>-159612</v>
      </c>
    </row>
    <row r="32" spans="1:12" ht="23.25" x14ac:dyDescent="0.25">
      <c r="A32" s="3" t="s">
        <v>20</v>
      </c>
      <c r="B32" s="55"/>
      <c r="C32" s="55"/>
      <c r="D32" s="55"/>
      <c r="E32" s="55"/>
      <c r="F32" s="55"/>
      <c r="G32" s="55"/>
      <c r="H32" s="55"/>
      <c r="I32" s="55"/>
      <c r="J32" s="55"/>
      <c r="K32" s="57">
        <f t="shared" si="0"/>
        <v>0</v>
      </c>
    </row>
    <row r="33" spans="1:11" x14ac:dyDescent="0.25">
      <c r="A33" s="3" t="s">
        <v>21</v>
      </c>
      <c r="B33" s="55"/>
      <c r="C33" s="55"/>
      <c r="D33" s="55"/>
      <c r="E33" s="55"/>
      <c r="F33" s="55"/>
      <c r="G33" s="55"/>
      <c r="H33" s="55"/>
      <c r="I33" s="55"/>
      <c r="J33" s="55"/>
      <c r="K33" s="57">
        <f t="shared" si="0"/>
        <v>0</v>
      </c>
    </row>
    <row r="34" spans="1:11" x14ac:dyDescent="0.25">
      <c r="A34" s="3" t="s">
        <v>22</v>
      </c>
      <c r="B34" s="55"/>
      <c r="C34" s="55"/>
      <c r="D34" s="55"/>
      <c r="E34" s="55"/>
      <c r="F34" s="55"/>
      <c r="G34" s="55"/>
      <c r="H34" s="55"/>
      <c r="I34" s="55"/>
      <c r="J34" s="55"/>
      <c r="K34" s="57">
        <f t="shared" si="0"/>
        <v>0</v>
      </c>
    </row>
    <row r="35" spans="1:11" ht="23.25" x14ac:dyDescent="0.25">
      <c r="A35" s="2" t="s">
        <v>355</v>
      </c>
      <c r="B35" s="57">
        <f>SUM(B24:B34)</f>
        <v>3600150</v>
      </c>
      <c r="C35" s="57"/>
      <c r="D35" s="57"/>
      <c r="E35" s="57">
        <f>SUM(E24:E34)</f>
        <v>28103</v>
      </c>
      <c r="F35" s="57"/>
      <c r="G35" s="57"/>
      <c r="H35" s="57"/>
      <c r="I35" s="57"/>
      <c r="J35" s="57">
        <f>SUM(J24:J34)</f>
        <v>-2656036</v>
      </c>
      <c r="K35" s="57">
        <f>SUM(B35:J35)</f>
        <v>972217</v>
      </c>
    </row>
    <row r="36" spans="1:11" x14ac:dyDescent="0.25">
      <c r="J36" t="b">
        <f>+J35=BS!D81</f>
        <v>1</v>
      </c>
    </row>
    <row r="37" spans="1:11" ht="15" customHeight="1" x14ac:dyDescent="0.25">
      <c r="A37" s="103" t="s">
        <v>290</v>
      </c>
      <c r="B37" s="103"/>
      <c r="C37" s="103"/>
      <c r="D37" s="103"/>
    </row>
    <row r="38" spans="1:11" ht="15" customHeight="1" x14ac:dyDescent="0.25">
      <c r="A38" s="67" t="s">
        <v>346</v>
      </c>
      <c r="B38" s="70"/>
      <c r="C38" s="67"/>
      <c r="D38" s="70"/>
      <c r="I38" s="56"/>
    </row>
    <row r="39" spans="1:11" x14ac:dyDescent="0.25">
      <c r="A39" s="5"/>
    </row>
    <row r="40" spans="1:11" x14ac:dyDescent="0.25">
      <c r="A40" s="67" t="s">
        <v>291</v>
      </c>
    </row>
    <row r="41" spans="1:11" x14ac:dyDescent="0.25">
      <c r="A41" s="67" t="s">
        <v>353</v>
      </c>
    </row>
  </sheetData>
  <mergeCells count="3">
    <mergeCell ref="A7:K7"/>
    <mergeCell ref="A8:K8"/>
    <mergeCell ref="A37:D37"/>
  </mergeCells>
  <pageMargins left="0.7" right="0.7" top="0.75" bottom="0.75" header="0.3" footer="0.3"/>
  <pageSetup paperSize="9" scale="54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7"/>
  <sheetViews>
    <sheetView topLeftCell="A49" workbookViewId="0">
      <selection activeCell="F75" sqref="F75"/>
    </sheetView>
  </sheetViews>
  <sheetFormatPr defaultRowHeight="15" x14ac:dyDescent="0.25"/>
  <cols>
    <col min="2" max="2" width="16.7109375" customWidth="1"/>
    <col min="3" max="3" width="53.85546875" customWidth="1"/>
    <col min="4" max="4" width="9.28515625" customWidth="1"/>
    <col min="5" max="5" width="15.42578125" customWidth="1"/>
    <col min="6" max="6" width="15.28515625" customWidth="1"/>
  </cols>
  <sheetData>
    <row r="1" spans="2:6" x14ac:dyDescent="0.25">
      <c r="B1" s="5" t="s">
        <v>345</v>
      </c>
      <c r="C1" s="5"/>
      <c r="D1" s="5"/>
      <c r="E1" s="5"/>
      <c r="F1" s="5"/>
    </row>
    <row r="2" spans="2:6" x14ac:dyDescent="0.25">
      <c r="B2" s="5" t="s">
        <v>349</v>
      </c>
      <c r="C2" s="5"/>
      <c r="D2" s="5"/>
      <c r="E2" s="5"/>
      <c r="F2" s="5"/>
    </row>
    <row r="3" spans="2:6" x14ac:dyDescent="0.25">
      <c r="B3" s="5" t="s">
        <v>347</v>
      </c>
      <c r="C3" s="5"/>
      <c r="D3" s="5"/>
      <c r="E3" s="5"/>
      <c r="F3" s="5"/>
    </row>
    <row r="4" spans="2:6" x14ac:dyDescent="0.25">
      <c r="B4" s="5" t="s">
        <v>348</v>
      </c>
      <c r="C4" s="5"/>
      <c r="D4" s="5"/>
      <c r="E4" s="5"/>
      <c r="F4" s="5"/>
    </row>
    <row r="5" spans="2:6" x14ac:dyDescent="0.25">
      <c r="B5" s="104" t="s">
        <v>344</v>
      </c>
      <c r="C5" s="104"/>
      <c r="D5" s="104"/>
      <c r="E5" s="104"/>
      <c r="F5" s="104"/>
    </row>
    <row r="6" spans="2:6" ht="16.5" customHeight="1" x14ac:dyDescent="0.25">
      <c r="B6" s="105" t="s">
        <v>351</v>
      </c>
      <c r="C6" s="106"/>
      <c r="D6" s="106"/>
      <c r="E6" s="106"/>
      <c r="F6" s="107"/>
    </row>
    <row r="7" spans="2:6" x14ac:dyDescent="0.25">
      <c r="B7" s="108"/>
      <c r="C7" s="108" t="s">
        <v>29</v>
      </c>
      <c r="D7" s="108" t="s">
        <v>30</v>
      </c>
      <c r="E7" s="108" t="s">
        <v>31</v>
      </c>
      <c r="F7" s="108"/>
    </row>
    <row r="8" spans="2:6" x14ac:dyDescent="0.25">
      <c r="B8" s="109"/>
      <c r="C8" s="109"/>
      <c r="D8" s="109"/>
      <c r="E8" s="84" t="s">
        <v>32</v>
      </c>
      <c r="F8" s="84" t="s">
        <v>33</v>
      </c>
    </row>
    <row r="9" spans="2:6" x14ac:dyDescent="0.25">
      <c r="B9" s="84"/>
      <c r="C9" s="84">
        <v>1</v>
      </c>
      <c r="D9" s="84">
        <v>2</v>
      </c>
      <c r="E9" s="75">
        <v>3</v>
      </c>
      <c r="F9" s="75">
        <v>4</v>
      </c>
    </row>
    <row r="10" spans="2:6" x14ac:dyDescent="0.25">
      <c r="B10" s="84" t="s">
        <v>343</v>
      </c>
      <c r="C10" s="2" t="s">
        <v>342</v>
      </c>
      <c r="D10" s="82"/>
      <c r="E10" s="81"/>
      <c r="F10" s="81"/>
    </row>
    <row r="11" spans="2:6" x14ac:dyDescent="0.25">
      <c r="B11" s="77">
        <v>1</v>
      </c>
      <c r="C11" s="76" t="s">
        <v>341</v>
      </c>
      <c r="D11" s="72"/>
      <c r="E11" s="57">
        <f>SUM(E12:E15)</f>
        <v>84663</v>
      </c>
      <c r="F11" s="57">
        <f>SUM(F12:F15)</f>
        <v>318796</v>
      </c>
    </row>
    <row r="12" spans="2:6" x14ac:dyDescent="0.25">
      <c r="B12" s="78"/>
      <c r="C12" s="3" t="s">
        <v>340</v>
      </c>
      <c r="D12" s="72"/>
      <c r="E12" s="55">
        <v>81366</v>
      </c>
      <c r="F12" s="55">
        <v>314511</v>
      </c>
    </row>
    <row r="13" spans="2:6" ht="12.75" customHeight="1" x14ac:dyDescent="0.25">
      <c r="B13" s="78"/>
      <c r="C13" s="74" t="s">
        <v>339</v>
      </c>
      <c r="D13" s="72"/>
      <c r="E13" s="55"/>
      <c r="F13" s="55"/>
    </row>
    <row r="14" spans="2:6" x14ac:dyDescent="0.25">
      <c r="B14" s="78"/>
      <c r="C14" s="74" t="s">
        <v>338</v>
      </c>
      <c r="D14" s="72"/>
      <c r="E14" s="55">
        <v>3297</v>
      </c>
      <c r="F14" s="55">
        <v>4285</v>
      </c>
    </row>
    <row r="15" spans="2:6" x14ac:dyDescent="0.25">
      <c r="B15" s="78"/>
      <c r="C15" s="74" t="s">
        <v>337</v>
      </c>
      <c r="D15" s="72"/>
      <c r="E15" s="55"/>
      <c r="F15" s="55"/>
    </row>
    <row r="16" spans="2:6" x14ac:dyDescent="0.25">
      <c r="B16" s="77">
        <v>2</v>
      </c>
      <c r="C16" s="76" t="s">
        <v>336</v>
      </c>
      <c r="D16" s="72"/>
      <c r="E16" s="57">
        <f>SUM(E17:E24)</f>
        <v>439050</v>
      </c>
      <c r="F16" s="57">
        <f>SUM(F17:F24)</f>
        <v>373139</v>
      </c>
    </row>
    <row r="17" spans="2:6" x14ac:dyDescent="0.25">
      <c r="B17" s="80"/>
      <c r="C17" s="3" t="s">
        <v>335</v>
      </c>
      <c r="D17" s="72"/>
      <c r="E17" s="55">
        <v>154225</v>
      </c>
      <c r="F17" s="55">
        <v>105487</v>
      </c>
    </row>
    <row r="18" spans="2:6" ht="23.25" x14ac:dyDescent="0.25">
      <c r="B18" s="80"/>
      <c r="C18" s="3" t="s">
        <v>334</v>
      </c>
      <c r="D18" s="72"/>
      <c r="E18" s="55"/>
      <c r="F18" s="55">
        <v>11625</v>
      </c>
    </row>
    <row r="19" spans="2:6" x14ac:dyDescent="0.25">
      <c r="B19" s="80"/>
      <c r="C19" s="3" t="s">
        <v>333</v>
      </c>
      <c r="D19" s="72"/>
      <c r="E19" s="55">
        <v>128525</v>
      </c>
      <c r="F19" s="55">
        <v>162258</v>
      </c>
    </row>
    <row r="20" spans="2:6" x14ac:dyDescent="0.25">
      <c r="B20" s="80"/>
      <c r="C20" s="3" t="s">
        <v>332</v>
      </c>
      <c r="D20" s="72"/>
      <c r="E20" s="55">
        <v>2379</v>
      </c>
      <c r="F20" s="55">
        <v>2286</v>
      </c>
    </row>
    <row r="21" spans="2:6" x14ac:dyDescent="0.25">
      <c r="B21" s="80"/>
      <c r="C21" s="3" t="s">
        <v>331</v>
      </c>
      <c r="D21" s="72"/>
      <c r="E21" s="55"/>
      <c r="F21" s="55">
        <v>3213</v>
      </c>
    </row>
    <row r="22" spans="2:6" x14ac:dyDescent="0.25">
      <c r="B22" s="80"/>
      <c r="C22" s="3" t="s">
        <v>330</v>
      </c>
      <c r="D22" s="72"/>
      <c r="E22" s="55"/>
      <c r="F22" s="55"/>
    </row>
    <row r="23" spans="2:6" x14ac:dyDescent="0.25">
      <c r="B23" s="80"/>
      <c r="C23" s="3" t="s">
        <v>329</v>
      </c>
      <c r="D23" s="72"/>
      <c r="E23" s="55">
        <v>153921</v>
      </c>
      <c r="F23" s="55">
        <v>88270</v>
      </c>
    </row>
    <row r="24" spans="2:6" x14ac:dyDescent="0.25">
      <c r="B24" s="80"/>
      <c r="C24" s="3" t="s">
        <v>328</v>
      </c>
      <c r="D24" s="72"/>
      <c r="E24" s="55"/>
      <c r="F24" s="55"/>
    </row>
    <row r="25" spans="2:6" x14ac:dyDescent="0.25">
      <c r="B25" s="77">
        <v>3</v>
      </c>
      <c r="C25" s="76" t="s">
        <v>327</v>
      </c>
      <c r="D25" s="72"/>
      <c r="E25" s="57">
        <f>E11-E16</f>
        <v>-354387</v>
      </c>
      <c r="F25" s="57">
        <f>F11-F16</f>
        <v>-54343</v>
      </c>
    </row>
    <row r="26" spans="2:6" x14ac:dyDescent="0.25">
      <c r="B26" s="84" t="s">
        <v>326</v>
      </c>
      <c r="C26" s="2" t="s">
        <v>325</v>
      </c>
      <c r="D26" s="72"/>
      <c r="E26" s="55"/>
      <c r="F26" s="55"/>
    </row>
    <row r="27" spans="2:6" x14ac:dyDescent="0.25">
      <c r="B27" s="77">
        <v>1</v>
      </c>
      <c r="C27" s="76" t="s">
        <v>324</v>
      </c>
      <c r="D27" s="72"/>
      <c r="E27" s="57">
        <f>SUM(E28:E32)</f>
        <v>441281</v>
      </c>
      <c r="F27" s="57">
        <f>SUM(F28:F32)</f>
        <v>395926</v>
      </c>
    </row>
    <row r="28" spans="2:6" x14ac:dyDescent="0.25">
      <c r="B28" s="78"/>
      <c r="C28" s="74" t="s">
        <v>323</v>
      </c>
      <c r="D28" s="72"/>
      <c r="E28" s="55">
        <v>375450</v>
      </c>
      <c r="F28" s="55"/>
    </row>
    <row r="29" spans="2:6" x14ac:dyDescent="0.25">
      <c r="B29" s="78"/>
      <c r="C29" s="74" t="s">
        <v>322</v>
      </c>
      <c r="D29" s="72"/>
      <c r="E29" s="55">
        <v>42117</v>
      </c>
      <c r="F29" s="55">
        <v>11625</v>
      </c>
    </row>
    <row r="30" spans="2:6" x14ac:dyDescent="0.25">
      <c r="B30" s="78"/>
      <c r="C30" s="74" t="s">
        <v>321</v>
      </c>
      <c r="D30" s="72"/>
      <c r="E30" s="55"/>
      <c r="F30" s="55"/>
    </row>
    <row r="31" spans="2:6" x14ac:dyDescent="0.25">
      <c r="B31" s="78"/>
      <c r="C31" s="3" t="s">
        <v>320</v>
      </c>
      <c r="D31" s="72"/>
      <c r="E31" s="55"/>
      <c r="F31" s="55"/>
    </row>
    <row r="32" spans="2:6" x14ac:dyDescent="0.25">
      <c r="B32" s="78"/>
      <c r="C32" s="3" t="s">
        <v>319</v>
      </c>
      <c r="D32" s="72"/>
      <c r="E32" s="55">
        <v>23714</v>
      </c>
      <c r="F32" s="55">
        <v>384301</v>
      </c>
    </row>
    <row r="33" spans="2:6" x14ac:dyDescent="0.25">
      <c r="B33" s="77">
        <v>2</v>
      </c>
      <c r="C33" s="76" t="s">
        <v>318</v>
      </c>
      <c r="D33" s="72"/>
      <c r="E33" s="57">
        <f>SUM(E34:E41)</f>
        <v>10246</v>
      </c>
      <c r="F33" s="57">
        <f>SUM(F34:F41)</f>
        <v>516371</v>
      </c>
    </row>
    <row r="34" spans="2:6" ht="23.25" x14ac:dyDescent="0.25">
      <c r="B34" s="78"/>
      <c r="C34" s="3" t="s">
        <v>317</v>
      </c>
      <c r="D34" s="72"/>
      <c r="E34" s="55"/>
      <c r="F34" s="55">
        <v>485195</v>
      </c>
    </row>
    <row r="35" spans="2:6" ht="23.25" x14ac:dyDescent="0.25">
      <c r="B35" s="78"/>
      <c r="C35" s="3" t="s">
        <v>316</v>
      </c>
      <c r="D35" s="72"/>
      <c r="E35" s="55"/>
      <c r="F35" s="55"/>
    </row>
    <row r="36" spans="2:6" ht="23.25" x14ac:dyDescent="0.25">
      <c r="B36" s="78"/>
      <c r="C36" s="3" t="s">
        <v>315</v>
      </c>
      <c r="D36" s="72"/>
      <c r="E36" s="55"/>
      <c r="F36" s="55"/>
    </row>
    <row r="37" spans="2:6" ht="23.25" customHeight="1" x14ac:dyDescent="0.25">
      <c r="B37" s="78"/>
      <c r="C37" s="3" t="s">
        <v>314</v>
      </c>
      <c r="D37" s="72"/>
      <c r="E37" s="55"/>
      <c r="F37" s="55"/>
    </row>
    <row r="38" spans="2:6" ht="23.25" x14ac:dyDescent="0.25">
      <c r="B38" s="78"/>
      <c r="C38" s="3" t="s">
        <v>313</v>
      </c>
      <c r="D38" s="72"/>
      <c r="E38" s="55"/>
      <c r="F38" s="55"/>
    </row>
    <row r="39" spans="2:6" ht="14.25" customHeight="1" x14ac:dyDescent="0.25">
      <c r="B39" s="78"/>
      <c r="C39" s="3" t="s">
        <v>312</v>
      </c>
      <c r="D39" s="72"/>
      <c r="E39" s="55"/>
      <c r="F39" s="55">
        <v>120</v>
      </c>
    </row>
    <row r="40" spans="2:6" x14ac:dyDescent="0.25">
      <c r="B40" s="78"/>
      <c r="C40" s="3" t="s">
        <v>311</v>
      </c>
      <c r="D40" s="72"/>
      <c r="E40" s="55">
        <v>4371</v>
      </c>
      <c r="F40" s="55">
        <v>6801</v>
      </c>
    </row>
    <row r="41" spans="2:6" x14ac:dyDescent="0.25">
      <c r="B41" s="78"/>
      <c r="C41" s="3" t="s">
        <v>310</v>
      </c>
      <c r="D41" s="72"/>
      <c r="E41" s="55">
        <v>5875</v>
      </c>
      <c r="F41" s="55">
        <v>24255</v>
      </c>
    </row>
    <row r="42" spans="2:6" x14ac:dyDescent="0.25">
      <c r="B42" s="77">
        <v>3</v>
      </c>
      <c r="C42" s="76" t="s">
        <v>309</v>
      </c>
      <c r="D42" s="72"/>
      <c r="E42" s="57">
        <f>E27-E33</f>
        <v>431035</v>
      </c>
      <c r="F42" s="57">
        <f>F27-F33</f>
        <v>-120445</v>
      </c>
    </row>
    <row r="43" spans="2:6" x14ac:dyDescent="0.25">
      <c r="B43" s="84" t="s">
        <v>308</v>
      </c>
      <c r="C43" s="2" t="s">
        <v>307</v>
      </c>
      <c r="D43" s="72"/>
      <c r="E43" s="55"/>
      <c r="F43" s="55"/>
    </row>
    <row r="44" spans="2:6" x14ac:dyDescent="0.25">
      <c r="B44" s="77">
        <v>1</v>
      </c>
      <c r="C44" s="76" t="s">
        <v>306</v>
      </c>
      <c r="D44" s="72"/>
      <c r="E44" s="57">
        <f>SUM(E45:E48)</f>
        <v>0</v>
      </c>
      <c r="F44" s="57">
        <f>SUM(F45:F48)</f>
        <v>0</v>
      </c>
    </row>
    <row r="45" spans="2:6" x14ac:dyDescent="0.25">
      <c r="B45" s="78"/>
      <c r="C45" s="3" t="s">
        <v>305</v>
      </c>
      <c r="D45" s="72"/>
      <c r="E45" s="55"/>
      <c r="F45" s="55"/>
    </row>
    <row r="46" spans="2:6" x14ac:dyDescent="0.25">
      <c r="B46" s="78"/>
      <c r="C46" s="3" t="s">
        <v>304</v>
      </c>
      <c r="D46" s="72"/>
      <c r="E46" s="55"/>
      <c r="F46" s="55"/>
    </row>
    <row r="47" spans="2:6" x14ac:dyDescent="0.25">
      <c r="B47" s="78"/>
      <c r="C47" s="3" t="s">
        <v>303</v>
      </c>
      <c r="D47" s="72"/>
      <c r="E47" s="55"/>
      <c r="F47" s="55"/>
    </row>
    <row r="48" spans="2:6" x14ac:dyDescent="0.25">
      <c r="B48" s="78"/>
      <c r="C48" s="3" t="s">
        <v>302</v>
      </c>
      <c r="D48" s="72"/>
      <c r="E48" s="55"/>
      <c r="F48" s="55"/>
    </row>
    <row r="49" spans="2:9" x14ac:dyDescent="0.25">
      <c r="B49" s="77">
        <v>2</v>
      </c>
      <c r="C49" s="79" t="s">
        <v>301</v>
      </c>
      <c r="D49" s="72"/>
      <c r="E49" s="61">
        <f>SUM(E50:E53)</f>
        <v>0</v>
      </c>
      <c r="F49" s="61">
        <f>SUM(F50:F53)</f>
        <v>0</v>
      </c>
    </row>
    <row r="50" spans="2:9" x14ac:dyDescent="0.25">
      <c r="B50" s="78"/>
      <c r="C50" s="3" t="s">
        <v>300</v>
      </c>
      <c r="D50" s="72"/>
      <c r="E50" s="55"/>
      <c r="F50" s="55"/>
    </row>
    <row r="51" spans="2:9" x14ac:dyDescent="0.25">
      <c r="B51" s="78"/>
      <c r="C51" s="3" t="s">
        <v>299</v>
      </c>
      <c r="D51" s="72"/>
      <c r="E51" s="55"/>
      <c r="F51" s="55"/>
    </row>
    <row r="52" spans="2:9" x14ac:dyDescent="0.25">
      <c r="B52" s="78"/>
      <c r="C52" s="3" t="s">
        <v>298</v>
      </c>
      <c r="D52" s="72"/>
      <c r="E52" s="55"/>
      <c r="F52" s="55"/>
    </row>
    <row r="53" spans="2:9" x14ac:dyDescent="0.25">
      <c r="B53" s="78"/>
      <c r="C53" s="3" t="s">
        <v>297</v>
      </c>
      <c r="D53" s="72"/>
      <c r="E53" s="55"/>
      <c r="F53" s="55"/>
    </row>
    <row r="54" spans="2:9" x14ac:dyDescent="0.25">
      <c r="B54" s="77">
        <v>3</v>
      </c>
      <c r="C54" s="76" t="s">
        <v>296</v>
      </c>
      <c r="D54" s="72"/>
      <c r="E54" s="57">
        <f>E44-E49</f>
        <v>0</v>
      </c>
      <c r="F54" s="57">
        <f>F44-F49</f>
        <v>0</v>
      </c>
    </row>
    <row r="55" spans="2:9" x14ac:dyDescent="0.25">
      <c r="B55" s="74"/>
      <c r="C55" s="74"/>
      <c r="D55" s="72"/>
      <c r="E55" s="55"/>
      <c r="F55" s="55"/>
    </row>
    <row r="56" spans="2:9" x14ac:dyDescent="0.25">
      <c r="B56" s="75" t="s">
        <v>295</v>
      </c>
      <c r="C56" s="73" t="s">
        <v>294</v>
      </c>
      <c r="D56" s="72"/>
      <c r="E56" s="57">
        <f>SUM(E25+E42+E54)</f>
        <v>76648</v>
      </c>
      <c r="F56" s="57">
        <f>SUM(F25+F42+F54)</f>
        <v>-174788</v>
      </c>
    </row>
    <row r="57" spans="2:9" x14ac:dyDescent="0.25">
      <c r="B57" s="74"/>
      <c r="C57" s="74"/>
      <c r="D57" s="72"/>
      <c r="E57" s="55"/>
      <c r="F57" s="55"/>
    </row>
    <row r="58" spans="2:9" x14ac:dyDescent="0.25">
      <c r="B58" s="74"/>
      <c r="C58" s="73" t="s">
        <v>293</v>
      </c>
      <c r="D58" s="72"/>
      <c r="E58" s="57">
        <v>123242</v>
      </c>
      <c r="F58" s="57">
        <v>20800</v>
      </c>
      <c r="I58" s="85"/>
    </row>
    <row r="59" spans="2:9" x14ac:dyDescent="0.25">
      <c r="B59" s="74"/>
      <c r="C59" s="73" t="s">
        <v>292</v>
      </c>
      <c r="D59" s="72"/>
      <c r="E59" s="57">
        <v>46594</v>
      </c>
      <c r="F59" s="57">
        <v>195588</v>
      </c>
    </row>
    <row r="60" spans="2:9" x14ac:dyDescent="0.25">
      <c r="B60" s="71"/>
      <c r="C60" s="71"/>
      <c r="D60" s="71"/>
      <c r="E60" s="86"/>
      <c r="F60" s="71"/>
      <c r="I60" s="85"/>
    </row>
    <row r="61" spans="2:9" x14ac:dyDescent="0.25">
      <c r="B61" s="67" t="s">
        <v>290</v>
      </c>
      <c r="C61" s="70"/>
      <c r="D61" s="67"/>
      <c r="E61" s="100"/>
      <c r="F61" s="64"/>
    </row>
    <row r="62" spans="2:9" x14ac:dyDescent="0.25">
      <c r="B62" s="67" t="s">
        <v>346</v>
      </c>
      <c r="C62" s="70"/>
      <c r="D62" s="67"/>
      <c r="E62" s="100"/>
      <c r="F62" s="64"/>
    </row>
    <row r="63" spans="2:9" x14ac:dyDescent="0.25">
      <c r="B63" s="69"/>
      <c r="C63" s="67"/>
      <c r="D63" s="67"/>
      <c r="E63" s="64"/>
      <c r="F63" s="64"/>
    </row>
    <row r="64" spans="2:9" x14ac:dyDescent="0.25">
      <c r="B64" s="68" t="s">
        <v>289</v>
      </c>
      <c r="C64" s="67"/>
      <c r="D64" s="67"/>
      <c r="E64" s="64"/>
      <c r="F64" s="64"/>
    </row>
    <row r="65" spans="2:6" ht="15" customHeight="1" x14ac:dyDescent="0.25">
      <c r="B65" s="66" t="s">
        <v>353</v>
      </c>
      <c r="C65" s="66"/>
      <c r="D65" s="65"/>
      <c r="E65" s="64"/>
      <c r="F65" s="64"/>
    </row>
    <row r="66" spans="2:6" x14ac:dyDescent="0.25">
      <c r="B66" s="63"/>
      <c r="C66" s="63"/>
      <c r="D66" s="63"/>
      <c r="E66" s="63"/>
      <c r="F66" s="63"/>
    </row>
    <row r="67" spans="2:6" x14ac:dyDescent="0.25">
      <c r="B67" s="62"/>
      <c r="C67" s="62"/>
      <c r="D67" s="62"/>
      <c r="E67" s="62"/>
      <c r="F67" s="62"/>
    </row>
  </sheetData>
  <mergeCells count="6">
    <mergeCell ref="B5:F5"/>
    <mergeCell ref="B6:F6"/>
    <mergeCell ref="B7:B8"/>
    <mergeCell ref="C7:C8"/>
    <mergeCell ref="D7:D8"/>
    <mergeCell ref="E7:F7"/>
  </mergeCells>
  <pageMargins left="0.7" right="0.7" top="0.75" bottom="0.75" header="0.3" footer="0.3"/>
  <pageSetup paperSize="9" scale="73" fitToHeight="0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topLeftCell="A34" workbookViewId="0">
      <selection activeCell="J61" sqref="J61"/>
    </sheetView>
  </sheetViews>
  <sheetFormatPr defaultRowHeight="15" x14ac:dyDescent="0.25"/>
  <cols>
    <col min="1" max="1" width="21.7109375" customWidth="1"/>
    <col min="2" max="2" width="61.85546875" bestFit="1" customWidth="1"/>
    <col min="3" max="3" width="9.28515625" bestFit="1" customWidth="1"/>
    <col min="4" max="5" width="9.85546875" customWidth="1"/>
    <col min="9" max="9" width="12" customWidth="1"/>
    <col min="10" max="10" width="11.28515625" customWidth="1"/>
  </cols>
  <sheetData>
    <row r="1" spans="1:11" x14ac:dyDescent="0.25">
      <c r="A1" s="5" t="s">
        <v>345</v>
      </c>
      <c r="B1" s="5"/>
      <c r="C1" s="22"/>
      <c r="D1" s="22"/>
      <c r="E1" s="22"/>
      <c r="F1" s="6"/>
    </row>
    <row r="2" spans="1:11" x14ac:dyDescent="0.25">
      <c r="A2" s="5" t="s">
        <v>349</v>
      </c>
      <c r="B2" s="5"/>
      <c r="C2" s="22"/>
      <c r="D2" s="22"/>
      <c r="E2" s="22"/>
      <c r="F2" s="6"/>
    </row>
    <row r="3" spans="1:11" x14ac:dyDescent="0.25">
      <c r="A3" s="5" t="s">
        <v>347</v>
      </c>
      <c r="B3" s="5"/>
      <c r="C3" s="22"/>
      <c r="D3" s="22"/>
      <c r="E3" s="22"/>
      <c r="F3" s="6"/>
    </row>
    <row r="4" spans="1:11" x14ac:dyDescent="0.25">
      <c r="A4" s="5" t="s">
        <v>348</v>
      </c>
      <c r="B4" s="5"/>
      <c r="C4" s="22"/>
      <c r="D4" s="22"/>
      <c r="E4" s="22"/>
      <c r="F4" s="6"/>
    </row>
    <row r="5" spans="1:11" x14ac:dyDescent="0.25">
      <c r="A5" s="111" t="s">
        <v>155</v>
      </c>
      <c r="B5" s="111"/>
      <c r="C5" s="111"/>
      <c r="D5" s="111"/>
      <c r="E5" s="111"/>
      <c r="F5" s="6"/>
    </row>
    <row r="6" spans="1:11" x14ac:dyDescent="0.25">
      <c r="A6" s="110" t="s">
        <v>350</v>
      </c>
      <c r="B6" s="110"/>
      <c r="C6" s="110"/>
      <c r="D6" s="110"/>
      <c r="E6" s="110"/>
      <c r="F6" s="6"/>
    </row>
    <row r="7" spans="1:11" x14ac:dyDescent="0.25">
      <c r="A7" s="111" t="s">
        <v>156</v>
      </c>
      <c r="B7" s="111"/>
      <c r="C7" s="111"/>
      <c r="D7" s="111"/>
      <c r="E7" s="111"/>
      <c r="F7" s="6"/>
    </row>
    <row r="8" spans="1:11" x14ac:dyDescent="0.25">
      <c r="A8" s="113" t="s">
        <v>35</v>
      </c>
      <c r="B8" s="113" t="s">
        <v>29</v>
      </c>
      <c r="C8" s="114" t="s">
        <v>157</v>
      </c>
      <c r="D8" s="115" t="s">
        <v>158</v>
      </c>
      <c r="E8" s="115"/>
      <c r="F8" s="6"/>
    </row>
    <row r="9" spans="1:11" ht="24" x14ac:dyDescent="0.25">
      <c r="A9" s="113"/>
      <c r="B9" s="113"/>
      <c r="C9" s="113"/>
      <c r="D9" s="49" t="s">
        <v>32</v>
      </c>
      <c r="E9" s="49" t="s">
        <v>33</v>
      </c>
      <c r="F9" s="6"/>
    </row>
    <row r="10" spans="1:11" x14ac:dyDescent="0.25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6"/>
    </row>
    <row r="11" spans="1:11" x14ac:dyDescent="0.25">
      <c r="A11" s="23" t="s">
        <v>159</v>
      </c>
      <c r="B11" s="24" t="s">
        <v>160</v>
      </c>
      <c r="D11" s="61">
        <f>SUM(D12:D15)</f>
        <v>25692</v>
      </c>
      <c r="E11" s="61">
        <f>SUM(E12:E15)</f>
        <v>30839</v>
      </c>
      <c r="F11" s="6"/>
      <c r="H11" s="87"/>
      <c r="I11" s="87"/>
      <c r="J11" s="87"/>
      <c r="K11" s="88"/>
    </row>
    <row r="12" spans="1:11" x14ac:dyDescent="0.25">
      <c r="A12" s="23" t="s">
        <v>161</v>
      </c>
      <c r="B12" s="24" t="s">
        <v>162</v>
      </c>
      <c r="C12" s="25"/>
      <c r="D12" s="50"/>
      <c r="E12" s="50"/>
      <c r="F12" s="6"/>
      <c r="H12" s="87"/>
      <c r="I12" s="87"/>
      <c r="J12" s="87"/>
      <c r="K12" s="88"/>
    </row>
    <row r="13" spans="1:11" x14ac:dyDescent="0.25">
      <c r="A13" s="23" t="s">
        <v>163</v>
      </c>
      <c r="B13" s="24" t="s">
        <v>164</v>
      </c>
      <c r="C13" s="94"/>
      <c r="D13" s="50">
        <v>123548</v>
      </c>
      <c r="E13" s="50">
        <v>119177</v>
      </c>
      <c r="F13" s="6"/>
      <c r="H13" s="87"/>
      <c r="I13" s="87"/>
      <c r="J13" s="87"/>
      <c r="K13" s="87"/>
    </row>
    <row r="14" spans="1:11" ht="24.75" x14ac:dyDescent="0.25">
      <c r="A14" s="23" t="s">
        <v>165</v>
      </c>
      <c r="B14" s="26" t="s">
        <v>166</v>
      </c>
      <c r="C14" s="25"/>
      <c r="D14" s="50"/>
      <c r="E14" s="50"/>
      <c r="F14" s="6"/>
      <c r="H14" s="87"/>
      <c r="I14" s="87"/>
      <c r="J14" s="87"/>
      <c r="K14" s="87"/>
    </row>
    <row r="15" spans="1:11" x14ac:dyDescent="0.25">
      <c r="A15" s="23" t="s">
        <v>167</v>
      </c>
      <c r="B15" s="24" t="s">
        <v>168</v>
      </c>
      <c r="C15" s="94"/>
      <c r="D15" s="50">
        <v>-97856</v>
      </c>
      <c r="E15" s="50">
        <v>-88338</v>
      </c>
      <c r="F15" s="6"/>
      <c r="H15" s="87"/>
      <c r="I15" s="87"/>
      <c r="J15" s="87"/>
      <c r="K15" s="87"/>
    </row>
    <row r="16" spans="1:11" ht="24.75" x14ac:dyDescent="0.25">
      <c r="A16" s="23" t="s">
        <v>159</v>
      </c>
      <c r="B16" s="26" t="s">
        <v>169</v>
      </c>
      <c r="D16" s="61">
        <f>SUM(D17:D21)</f>
        <v>3243</v>
      </c>
      <c r="E16" s="61">
        <f>SUM(E17:E21)</f>
        <v>5503</v>
      </c>
      <c r="F16" s="6"/>
      <c r="H16" s="87"/>
      <c r="I16" s="89"/>
      <c r="J16" s="89"/>
      <c r="K16" s="89"/>
    </row>
    <row r="17" spans="1:11" ht="15.75" x14ac:dyDescent="0.25">
      <c r="A17" s="23" t="s">
        <v>170</v>
      </c>
      <c r="B17" s="24" t="s">
        <v>171</v>
      </c>
      <c r="C17" s="25"/>
      <c r="D17" s="50">
        <f>0</f>
        <v>0</v>
      </c>
      <c r="E17" s="50">
        <f>0</f>
        <v>0</v>
      </c>
      <c r="F17" s="6"/>
      <c r="H17" s="87"/>
      <c r="I17" s="89"/>
      <c r="J17" s="89"/>
      <c r="K17" s="89"/>
    </row>
    <row r="18" spans="1:11" ht="15.75" x14ac:dyDescent="0.25">
      <c r="A18" s="23" t="s">
        <v>172</v>
      </c>
      <c r="B18" s="24" t="s">
        <v>173</v>
      </c>
      <c r="C18" s="25"/>
      <c r="D18" s="50">
        <v>74696</v>
      </c>
      <c r="E18" s="50">
        <v>74696</v>
      </c>
      <c r="F18" s="6"/>
      <c r="G18" s="85"/>
      <c r="H18" s="87"/>
      <c r="I18" s="89"/>
      <c r="J18" s="89"/>
      <c r="K18" s="89"/>
    </row>
    <row r="19" spans="1:11" ht="24.75" x14ac:dyDescent="0.25">
      <c r="A19" s="23" t="s">
        <v>174</v>
      </c>
      <c r="B19" s="26" t="s">
        <v>175</v>
      </c>
      <c r="C19" s="25"/>
      <c r="D19" s="50"/>
      <c r="E19" s="50"/>
      <c r="F19" s="6"/>
      <c r="H19" s="87"/>
      <c r="I19" s="89"/>
      <c r="J19" s="89"/>
      <c r="K19" s="89"/>
    </row>
    <row r="20" spans="1:11" ht="24.75" x14ac:dyDescent="0.25">
      <c r="A20" s="23" t="s">
        <v>176</v>
      </c>
      <c r="B20" s="26" t="s">
        <v>177</v>
      </c>
      <c r="C20" s="98"/>
      <c r="D20" s="50"/>
      <c r="E20" s="50"/>
      <c r="F20" s="6"/>
      <c r="H20" s="87"/>
      <c r="I20" s="89"/>
      <c r="J20" s="89"/>
      <c r="K20" s="89"/>
    </row>
    <row r="21" spans="1:11" ht="24.75" x14ac:dyDescent="0.25">
      <c r="A21" s="23" t="s">
        <v>178</v>
      </c>
      <c r="B21" s="26" t="s">
        <v>179</v>
      </c>
      <c r="C21" s="98"/>
      <c r="D21" s="50">
        <v>-71453</v>
      </c>
      <c r="E21" s="50">
        <v>-69193</v>
      </c>
      <c r="F21" s="6"/>
      <c r="H21" s="87"/>
      <c r="I21" s="89"/>
      <c r="J21" s="89"/>
      <c r="K21" s="89"/>
    </row>
    <row r="22" spans="1:11" ht="15.75" x14ac:dyDescent="0.25">
      <c r="A22" s="23" t="s">
        <v>159</v>
      </c>
      <c r="B22" s="24" t="s">
        <v>180</v>
      </c>
      <c r="C22" s="98"/>
      <c r="D22" s="61">
        <f>D23+D35</f>
        <v>743707</v>
      </c>
      <c r="E22" s="61">
        <f>E23+E35</f>
        <v>1433106</v>
      </c>
      <c r="F22" s="6"/>
      <c r="H22" s="90"/>
      <c r="I22" s="89"/>
      <c r="J22" s="89"/>
      <c r="K22" s="89"/>
    </row>
    <row r="23" spans="1:11" ht="15.75" x14ac:dyDescent="0.25">
      <c r="A23" s="23" t="s">
        <v>159</v>
      </c>
      <c r="B23" s="24" t="s">
        <v>181</v>
      </c>
      <c r="C23" s="98"/>
      <c r="D23" s="50">
        <f>SUM(D24:D34)</f>
        <v>743707</v>
      </c>
      <c r="E23" s="50">
        <f>SUM(E24:E34)</f>
        <v>1433106</v>
      </c>
      <c r="F23" s="6"/>
      <c r="H23" s="90"/>
      <c r="I23" s="89"/>
      <c r="J23" s="89"/>
      <c r="K23" s="89"/>
    </row>
    <row r="24" spans="1:11" ht="15.75" x14ac:dyDescent="0.25">
      <c r="A24" s="27" t="s">
        <v>182</v>
      </c>
      <c r="B24" s="24" t="s">
        <v>183</v>
      </c>
      <c r="C24" s="98"/>
      <c r="D24" s="50">
        <v>385708</v>
      </c>
      <c r="E24" s="50">
        <v>733055</v>
      </c>
      <c r="F24" s="6"/>
      <c r="H24" s="88"/>
      <c r="I24" s="91"/>
      <c r="J24" s="91"/>
      <c r="K24" s="91"/>
    </row>
    <row r="25" spans="1:11" x14ac:dyDescent="0.25">
      <c r="A25" s="27" t="s">
        <v>184</v>
      </c>
      <c r="B25" s="24" t="s">
        <v>185</v>
      </c>
      <c r="C25" s="98"/>
      <c r="D25" s="98"/>
      <c r="E25" s="98"/>
      <c r="F25" s="6"/>
    </row>
    <row r="26" spans="1:11" x14ac:dyDescent="0.25">
      <c r="A26" s="27" t="s">
        <v>186</v>
      </c>
      <c r="B26" s="24" t="s">
        <v>187</v>
      </c>
      <c r="C26" s="98"/>
      <c r="D26" s="50"/>
      <c r="E26" s="50"/>
      <c r="F26" s="6"/>
    </row>
    <row r="27" spans="1:11" x14ac:dyDescent="0.25">
      <c r="A27" s="27" t="s">
        <v>188</v>
      </c>
      <c r="B27" s="24" t="s">
        <v>189</v>
      </c>
      <c r="C27" s="98"/>
      <c r="D27" s="50"/>
      <c r="E27" s="50"/>
      <c r="F27" s="6"/>
    </row>
    <row r="28" spans="1:11" x14ac:dyDescent="0.25">
      <c r="A28" s="27" t="s">
        <v>190</v>
      </c>
      <c r="B28" s="24" t="s">
        <v>191</v>
      </c>
      <c r="C28" s="98"/>
      <c r="D28" s="50">
        <v>357999</v>
      </c>
      <c r="E28" s="50">
        <v>700051</v>
      </c>
      <c r="F28" s="6"/>
    </row>
    <row r="29" spans="1:11" ht="24.75" x14ac:dyDescent="0.25">
      <c r="A29" s="27" t="s">
        <v>192</v>
      </c>
      <c r="B29" s="26" t="s">
        <v>193</v>
      </c>
      <c r="C29" s="98"/>
      <c r="D29" s="50"/>
      <c r="E29" s="50"/>
      <c r="F29" s="6"/>
    </row>
    <row r="30" spans="1:11" x14ac:dyDescent="0.25">
      <c r="A30" s="23" t="s">
        <v>194</v>
      </c>
      <c r="B30" s="24" t="s">
        <v>195</v>
      </c>
      <c r="C30" s="98"/>
      <c r="D30" s="50"/>
      <c r="E30" s="50"/>
      <c r="F30" s="6"/>
    </row>
    <row r="31" spans="1:11" x14ac:dyDescent="0.25">
      <c r="A31" s="23" t="s">
        <v>196</v>
      </c>
      <c r="B31" s="24" t="s">
        <v>197</v>
      </c>
      <c r="C31" s="25"/>
      <c r="D31" s="50"/>
      <c r="E31" s="50"/>
      <c r="F31" s="6"/>
    </row>
    <row r="32" spans="1:11" x14ac:dyDescent="0.25">
      <c r="A32" s="27" t="s">
        <v>198</v>
      </c>
      <c r="B32" s="24" t="s">
        <v>199</v>
      </c>
      <c r="C32" s="25"/>
      <c r="D32" s="50"/>
      <c r="E32" s="50"/>
      <c r="F32" s="6"/>
    </row>
    <row r="33" spans="1:6" x14ac:dyDescent="0.25">
      <c r="A33" s="27" t="s">
        <v>200</v>
      </c>
      <c r="B33" s="24" t="s">
        <v>201</v>
      </c>
      <c r="C33" s="25"/>
      <c r="D33" s="50"/>
      <c r="E33" s="50"/>
      <c r="F33" s="6"/>
    </row>
    <row r="34" spans="1:6" x14ac:dyDescent="0.25">
      <c r="A34" s="27" t="s">
        <v>202</v>
      </c>
      <c r="B34" s="24" t="s">
        <v>203</v>
      </c>
      <c r="C34" s="25"/>
      <c r="D34" s="50"/>
      <c r="E34" s="50"/>
      <c r="F34" s="6"/>
    </row>
    <row r="35" spans="1:6" ht="24.75" x14ac:dyDescent="0.25">
      <c r="A35" s="23" t="s">
        <v>159</v>
      </c>
      <c r="B35" s="26" t="s">
        <v>204</v>
      </c>
      <c r="C35" s="25"/>
      <c r="D35" s="50"/>
      <c r="E35" s="50"/>
      <c r="F35" s="6"/>
    </row>
    <row r="36" spans="1:6" ht="24.75" x14ac:dyDescent="0.25">
      <c r="A36" s="27" t="s">
        <v>205</v>
      </c>
      <c r="B36" s="26" t="s">
        <v>206</v>
      </c>
      <c r="C36" s="25"/>
      <c r="D36" s="50"/>
      <c r="E36" s="50"/>
      <c r="F36" s="6"/>
    </row>
    <row r="37" spans="1:6" ht="24.75" x14ac:dyDescent="0.25">
      <c r="A37" s="23" t="s">
        <v>207</v>
      </c>
      <c r="B37" s="26" t="s">
        <v>208</v>
      </c>
      <c r="C37" s="25"/>
      <c r="D37" s="50"/>
      <c r="E37" s="50"/>
      <c r="F37" s="6"/>
    </row>
    <row r="38" spans="1:6" ht="24.75" x14ac:dyDescent="0.25">
      <c r="A38" s="23" t="s">
        <v>209</v>
      </c>
      <c r="B38" s="26" t="s">
        <v>210</v>
      </c>
      <c r="C38" s="25"/>
      <c r="D38" s="50"/>
      <c r="E38" s="50"/>
      <c r="F38" s="6"/>
    </row>
    <row r="39" spans="1:6" x14ac:dyDescent="0.25">
      <c r="A39" s="23" t="s">
        <v>159</v>
      </c>
      <c r="B39" s="24" t="s">
        <v>211</v>
      </c>
      <c r="C39" s="25"/>
      <c r="D39" s="61">
        <f>SUM(D40:D42)</f>
        <v>0</v>
      </c>
      <c r="E39" s="61">
        <f>SUM(E40:E42)</f>
        <v>0</v>
      </c>
      <c r="F39" s="6"/>
    </row>
    <row r="40" spans="1:6" x14ac:dyDescent="0.25">
      <c r="A40" s="23" t="s">
        <v>212</v>
      </c>
      <c r="B40" s="24" t="s">
        <v>213</v>
      </c>
      <c r="C40" s="25"/>
      <c r="D40" s="50"/>
      <c r="E40" s="50"/>
      <c r="F40" s="6"/>
    </row>
    <row r="41" spans="1:6" x14ac:dyDescent="0.25">
      <c r="A41" s="23" t="s">
        <v>214</v>
      </c>
      <c r="B41" s="24" t="s">
        <v>215</v>
      </c>
      <c r="C41" s="25"/>
      <c r="D41" s="50"/>
      <c r="E41" s="50"/>
      <c r="F41" s="6"/>
    </row>
    <row r="42" spans="1:6" x14ac:dyDescent="0.25">
      <c r="A42" s="23">
        <v>186</v>
      </c>
      <c r="B42" s="24" t="s">
        <v>216</v>
      </c>
      <c r="C42" s="25"/>
      <c r="D42" s="50"/>
      <c r="E42" s="50"/>
      <c r="F42" s="6"/>
    </row>
    <row r="43" spans="1:6" x14ac:dyDescent="0.25">
      <c r="A43" s="23" t="s">
        <v>159</v>
      </c>
      <c r="B43" s="24" t="s">
        <v>217</v>
      </c>
      <c r="C43" s="25"/>
      <c r="D43" s="61">
        <f>D44+D45+D52</f>
        <v>578883</v>
      </c>
      <c r="E43" s="61">
        <f>E44+E45+E52</f>
        <v>147112</v>
      </c>
      <c r="F43" s="6"/>
    </row>
    <row r="44" spans="1:6" x14ac:dyDescent="0.25">
      <c r="A44" s="23">
        <v>11</v>
      </c>
      <c r="B44" s="24" t="s">
        <v>218</v>
      </c>
      <c r="C44" s="25"/>
      <c r="D44" s="50">
        <v>123242</v>
      </c>
      <c r="E44" s="50">
        <v>46594</v>
      </c>
      <c r="F44" s="6"/>
    </row>
    <row r="45" spans="1:6" x14ac:dyDescent="0.25">
      <c r="A45" s="23" t="s">
        <v>159</v>
      </c>
      <c r="B45" s="24" t="s">
        <v>219</v>
      </c>
      <c r="C45" s="25"/>
      <c r="D45" s="50">
        <f>SUM(D46:D51)</f>
        <v>455641</v>
      </c>
      <c r="E45" s="50">
        <f>SUM(E46:E51)</f>
        <v>100518</v>
      </c>
      <c r="F45" s="6"/>
    </row>
    <row r="46" spans="1:6" x14ac:dyDescent="0.25">
      <c r="A46" s="23">
        <v>12</v>
      </c>
      <c r="B46" s="24" t="s">
        <v>220</v>
      </c>
      <c r="C46" s="25"/>
      <c r="D46" s="50">
        <v>23921</v>
      </c>
      <c r="E46" s="50">
        <v>41163</v>
      </c>
      <c r="F46" s="6"/>
    </row>
    <row r="47" spans="1:6" x14ac:dyDescent="0.25">
      <c r="A47" s="23">
        <v>13</v>
      </c>
      <c r="B47" s="24" t="s">
        <v>221</v>
      </c>
      <c r="C47" s="25"/>
      <c r="D47" s="83">
        <v>9437</v>
      </c>
      <c r="E47" s="83">
        <v>9437</v>
      </c>
      <c r="F47" s="6"/>
    </row>
    <row r="48" spans="1:6" x14ac:dyDescent="0.25">
      <c r="A48" s="23">
        <v>14</v>
      </c>
      <c r="B48" s="24" t="s">
        <v>222</v>
      </c>
      <c r="C48" s="25"/>
      <c r="D48" s="50">
        <v>18124</v>
      </c>
      <c r="E48" s="50">
        <v>18124</v>
      </c>
      <c r="F48" s="6"/>
    </row>
    <row r="49" spans="1:6" x14ac:dyDescent="0.25">
      <c r="A49" s="23">
        <v>15</v>
      </c>
      <c r="B49" s="24" t="s">
        <v>223</v>
      </c>
      <c r="C49" s="25"/>
      <c r="D49" s="83"/>
      <c r="E49" s="83"/>
      <c r="F49" s="6"/>
    </row>
    <row r="50" spans="1:6" x14ac:dyDescent="0.25">
      <c r="A50" s="23">
        <v>16</v>
      </c>
      <c r="B50" s="24" t="s">
        <v>224</v>
      </c>
      <c r="C50" s="25"/>
      <c r="D50" s="50">
        <v>10821</v>
      </c>
      <c r="E50" s="50">
        <v>31101</v>
      </c>
      <c r="F50" s="6"/>
    </row>
    <row r="51" spans="1:6" x14ac:dyDescent="0.25">
      <c r="A51" s="23">
        <v>17</v>
      </c>
      <c r="B51" s="24" t="s">
        <v>225</v>
      </c>
      <c r="C51" s="25"/>
      <c r="D51" s="50">
        <v>393338</v>
      </c>
      <c r="E51" s="50">
        <v>693</v>
      </c>
      <c r="F51" s="6"/>
    </row>
    <row r="52" spans="1:6" x14ac:dyDescent="0.25">
      <c r="A52" s="27" t="s">
        <v>226</v>
      </c>
      <c r="B52" s="24" t="s">
        <v>227</v>
      </c>
      <c r="C52" s="25"/>
      <c r="D52" s="50"/>
      <c r="E52" s="50"/>
      <c r="F52" s="6"/>
    </row>
    <row r="53" spans="1:6" ht="48.75" x14ac:dyDescent="0.25">
      <c r="A53" s="27" t="s">
        <v>228</v>
      </c>
      <c r="B53" s="24" t="s">
        <v>229</v>
      </c>
      <c r="D53" s="61">
        <v>4503</v>
      </c>
      <c r="E53" s="61">
        <v>11159</v>
      </c>
      <c r="F53" s="95"/>
    </row>
    <row r="54" spans="1:6" x14ac:dyDescent="0.25">
      <c r="A54" s="23" t="s">
        <v>159</v>
      </c>
      <c r="B54" s="24" t="s">
        <v>230</v>
      </c>
      <c r="C54" s="94"/>
      <c r="D54" s="61"/>
      <c r="E54" s="61">
        <v>0</v>
      </c>
    </row>
    <row r="55" spans="1:6" x14ac:dyDescent="0.25">
      <c r="A55" s="23">
        <v>192</v>
      </c>
      <c r="B55" s="24" t="s">
        <v>231</v>
      </c>
      <c r="C55" s="25"/>
      <c r="D55" s="50"/>
      <c r="E55" s="50"/>
      <c r="F55" s="6"/>
    </row>
    <row r="56" spans="1:6" ht="24.75" x14ac:dyDescent="0.25">
      <c r="A56" s="37" t="s">
        <v>232</v>
      </c>
      <c r="B56" s="38" t="s">
        <v>233</v>
      </c>
      <c r="C56" s="39"/>
      <c r="D56" s="51"/>
      <c r="E56" s="51"/>
      <c r="F56" s="6"/>
    </row>
    <row r="57" spans="1:6" x14ac:dyDescent="0.25">
      <c r="A57" s="40"/>
      <c r="B57" s="41" t="s">
        <v>234</v>
      </c>
      <c r="C57" s="25"/>
      <c r="D57" s="52"/>
      <c r="E57" s="52">
        <v>139</v>
      </c>
      <c r="F57" s="6"/>
    </row>
    <row r="58" spans="1:6" x14ac:dyDescent="0.25">
      <c r="A58" s="42"/>
      <c r="B58" s="58" t="s">
        <v>235</v>
      </c>
      <c r="C58" s="43"/>
      <c r="D58" s="53">
        <f>D11+D16+D22+D39+D43+D53+D54+D57</f>
        <v>1356028</v>
      </c>
      <c r="E58" s="53">
        <f>E11+E16+E22+E39+E43+E53+E54+E57</f>
        <v>1627858</v>
      </c>
      <c r="F58" s="6"/>
    </row>
    <row r="59" spans="1:6" x14ac:dyDescent="0.25">
      <c r="A59" s="33"/>
      <c r="B59" s="34"/>
      <c r="C59" s="35"/>
      <c r="D59" s="35"/>
      <c r="E59" s="36"/>
      <c r="F59" s="6"/>
    </row>
    <row r="60" spans="1:6" x14ac:dyDescent="0.25">
      <c r="A60" s="33"/>
      <c r="B60" s="34"/>
      <c r="C60" s="35"/>
      <c r="D60" s="35"/>
      <c r="E60" s="36"/>
      <c r="F60" s="6"/>
    </row>
    <row r="61" spans="1:6" x14ac:dyDescent="0.25">
      <c r="A61" s="33"/>
      <c r="B61" s="34"/>
      <c r="C61" s="35"/>
      <c r="D61" s="35"/>
      <c r="E61" s="36"/>
      <c r="F61" s="6"/>
    </row>
    <row r="62" spans="1:6" x14ac:dyDescent="0.25">
      <c r="A62" s="33"/>
      <c r="B62" s="34"/>
      <c r="C62" s="35"/>
      <c r="D62" s="35"/>
      <c r="E62" s="36"/>
      <c r="F62" s="6"/>
    </row>
    <row r="63" spans="1:6" x14ac:dyDescent="0.25">
      <c r="A63" s="33"/>
      <c r="B63" s="34"/>
      <c r="C63" s="35"/>
      <c r="D63" s="35"/>
      <c r="E63" s="36"/>
      <c r="F63" s="6"/>
    </row>
    <row r="64" spans="1:6" x14ac:dyDescent="0.25">
      <c r="A64" s="33"/>
      <c r="B64" s="34"/>
      <c r="C64" s="35"/>
      <c r="D64" s="35"/>
      <c r="E64" s="36"/>
      <c r="F64" s="6"/>
    </row>
    <row r="65" spans="1:9" x14ac:dyDescent="0.25">
      <c r="A65" s="104" t="s">
        <v>236</v>
      </c>
      <c r="B65" s="104"/>
      <c r="C65" s="104"/>
      <c r="D65" s="104"/>
      <c r="E65" s="104"/>
      <c r="F65" s="6"/>
    </row>
    <row r="66" spans="1:9" x14ac:dyDescent="0.25">
      <c r="A66" s="112" t="s">
        <v>35</v>
      </c>
      <c r="B66" s="112" t="s">
        <v>29</v>
      </c>
      <c r="C66" s="112" t="s">
        <v>157</v>
      </c>
      <c r="D66" s="47"/>
      <c r="E66" s="48" t="s">
        <v>158</v>
      </c>
      <c r="F66" s="6"/>
    </row>
    <row r="67" spans="1:9" ht="24" x14ac:dyDescent="0.25">
      <c r="A67" s="113"/>
      <c r="B67" s="113"/>
      <c r="C67" s="113"/>
      <c r="D67" s="49" t="s">
        <v>32</v>
      </c>
      <c r="E67" s="49" t="s">
        <v>33</v>
      </c>
      <c r="F67" s="6"/>
    </row>
    <row r="68" spans="1:9" x14ac:dyDescent="0.25">
      <c r="A68" s="32">
        <v>1</v>
      </c>
      <c r="B68" s="32">
        <v>2</v>
      </c>
      <c r="C68" s="32">
        <v>3</v>
      </c>
      <c r="D68" s="32">
        <v>4</v>
      </c>
      <c r="E68" s="32">
        <v>5</v>
      </c>
      <c r="F68" s="6"/>
    </row>
    <row r="69" spans="1:9" x14ac:dyDescent="0.25">
      <c r="A69" s="32" t="s">
        <v>159</v>
      </c>
      <c r="B69" s="24" t="s">
        <v>237</v>
      </c>
      <c r="C69" s="25"/>
      <c r="D69" s="61">
        <f>D70+D71</f>
        <v>3600150</v>
      </c>
      <c r="E69" s="61">
        <f>E70+E71</f>
        <v>3600150</v>
      </c>
      <c r="F69" s="6"/>
      <c r="I69" s="85"/>
    </row>
    <row r="70" spans="1:9" x14ac:dyDescent="0.25">
      <c r="A70" s="32">
        <v>900</v>
      </c>
      <c r="B70" s="24" t="s">
        <v>238</v>
      </c>
      <c r="C70" s="25"/>
      <c r="D70" s="50">
        <v>3600150</v>
      </c>
      <c r="E70" s="50">
        <v>3600150</v>
      </c>
      <c r="F70" s="6"/>
    </row>
    <row r="71" spans="1:9" x14ac:dyDescent="0.25">
      <c r="A71" s="32">
        <v>901</v>
      </c>
      <c r="B71" s="24" t="s">
        <v>239</v>
      </c>
      <c r="C71" s="25"/>
      <c r="D71" s="50"/>
      <c r="E71" s="50"/>
      <c r="F71" s="6"/>
    </row>
    <row r="72" spans="1:9" x14ac:dyDescent="0.25">
      <c r="A72" s="32" t="s">
        <v>159</v>
      </c>
      <c r="B72" s="24" t="s">
        <v>240</v>
      </c>
      <c r="C72" s="25"/>
      <c r="D72" s="61">
        <f>D73+D74+D79+D80+D81</f>
        <v>-2627933</v>
      </c>
      <c r="E72" s="61">
        <f>E73+E74+E79+E80+E81</f>
        <v>-2479887</v>
      </c>
      <c r="F72" s="6"/>
    </row>
    <row r="73" spans="1:9" x14ac:dyDescent="0.25">
      <c r="A73" s="32">
        <v>910</v>
      </c>
      <c r="B73" s="24" t="s">
        <v>241</v>
      </c>
      <c r="C73" s="25"/>
      <c r="D73" s="50"/>
      <c r="E73" s="50"/>
      <c r="F73" s="6"/>
    </row>
    <row r="74" spans="1:9" x14ac:dyDescent="0.25">
      <c r="A74" s="32">
        <v>911</v>
      </c>
      <c r="B74" s="24" t="s">
        <v>242</v>
      </c>
      <c r="C74" s="25"/>
      <c r="D74" s="50"/>
      <c r="E74" s="50"/>
      <c r="F74" s="6"/>
    </row>
    <row r="75" spans="1:9" x14ac:dyDescent="0.25">
      <c r="A75" s="32" t="s">
        <v>159</v>
      </c>
      <c r="B75" s="24" t="s">
        <v>243</v>
      </c>
      <c r="C75" s="25"/>
      <c r="D75" s="50"/>
      <c r="E75" s="50"/>
      <c r="F75" s="6"/>
    </row>
    <row r="76" spans="1:9" x14ac:dyDescent="0.25">
      <c r="A76" s="32" t="s">
        <v>159</v>
      </c>
      <c r="B76" s="24" t="s">
        <v>244</v>
      </c>
      <c r="C76" s="25"/>
      <c r="D76" s="50"/>
      <c r="E76" s="50"/>
      <c r="F76" s="6"/>
    </row>
    <row r="77" spans="1:9" x14ac:dyDescent="0.25">
      <c r="A77" s="32" t="s">
        <v>159</v>
      </c>
      <c r="B77" s="24" t="s">
        <v>245</v>
      </c>
      <c r="C77" s="25"/>
      <c r="D77" s="50"/>
      <c r="E77" s="50"/>
      <c r="F77" s="6"/>
    </row>
    <row r="78" spans="1:9" x14ac:dyDescent="0.25">
      <c r="A78" s="32" t="s">
        <v>159</v>
      </c>
      <c r="B78" s="24" t="s">
        <v>246</v>
      </c>
      <c r="C78" s="25"/>
      <c r="D78" s="50"/>
      <c r="E78" s="50"/>
      <c r="F78" s="6"/>
    </row>
    <row r="79" spans="1:9" x14ac:dyDescent="0.25">
      <c r="A79" s="32">
        <v>919</v>
      </c>
      <c r="B79" s="24" t="s">
        <v>247</v>
      </c>
      <c r="C79" s="25"/>
      <c r="D79" s="50"/>
      <c r="E79" s="50"/>
      <c r="F79" s="6"/>
    </row>
    <row r="80" spans="1:9" x14ac:dyDescent="0.25">
      <c r="A80" s="32" t="s">
        <v>248</v>
      </c>
      <c r="B80" s="24" t="s">
        <v>249</v>
      </c>
      <c r="C80" s="25"/>
      <c r="D80" s="50">
        <v>28103</v>
      </c>
      <c r="E80" s="50">
        <v>16537</v>
      </c>
      <c r="F80" s="6"/>
    </row>
    <row r="81" spans="1:6" x14ac:dyDescent="0.25">
      <c r="A81" s="32" t="s">
        <v>159</v>
      </c>
      <c r="B81" s="24" t="s">
        <v>250</v>
      </c>
      <c r="C81" s="25"/>
      <c r="D81" s="50">
        <f>D82+D83</f>
        <v>-2656036</v>
      </c>
      <c r="E81" s="50">
        <f>E82+E83</f>
        <v>-2496424</v>
      </c>
      <c r="F81" s="6"/>
    </row>
    <row r="82" spans="1:6" x14ac:dyDescent="0.25">
      <c r="A82" s="32" t="s">
        <v>251</v>
      </c>
      <c r="B82" s="24" t="s">
        <v>252</v>
      </c>
      <c r="C82" s="25"/>
      <c r="D82" s="50">
        <v>-2496424</v>
      </c>
      <c r="E82" s="50">
        <v>-2437161</v>
      </c>
      <c r="F82" s="6"/>
    </row>
    <row r="83" spans="1:6" x14ac:dyDescent="0.25">
      <c r="A83" s="32" t="s">
        <v>253</v>
      </c>
      <c r="B83" s="24" t="s">
        <v>254</v>
      </c>
      <c r="C83" s="25"/>
      <c r="D83" s="61">
        <v>-159612</v>
      </c>
      <c r="E83" s="61">
        <v>-59263</v>
      </c>
      <c r="F83" s="6"/>
    </row>
    <row r="84" spans="1:6" x14ac:dyDescent="0.25">
      <c r="A84" s="32" t="s">
        <v>159</v>
      </c>
      <c r="B84" s="24" t="s">
        <v>255</v>
      </c>
      <c r="C84" s="25"/>
      <c r="D84" s="61">
        <f>D85+D92+D97</f>
        <v>334223</v>
      </c>
      <c r="E84" s="61">
        <f>E85+E92+E97</f>
        <v>439333</v>
      </c>
      <c r="F84" s="6"/>
    </row>
    <row r="85" spans="1:6" x14ac:dyDescent="0.25">
      <c r="A85" s="32" t="s">
        <v>159</v>
      </c>
      <c r="B85" s="24" t="s">
        <v>256</v>
      </c>
      <c r="C85" s="25"/>
      <c r="D85" s="50">
        <f>SUM(D86:D91)</f>
        <v>64164</v>
      </c>
      <c r="E85" s="50">
        <f>SUM(E86:E91)</f>
        <v>52426</v>
      </c>
      <c r="F85" s="6"/>
    </row>
    <row r="86" spans="1:6" x14ac:dyDescent="0.25">
      <c r="A86" s="32">
        <v>980</v>
      </c>
      <c r="B86" s="24" t="s">
        <v>257</v>
      </c>
      <c r="C86" s="25"/>
      <c r="D86" s="50">
        <v>11288</v>
      </c>
      <c r="E86" s="50">
        <v>7767</v>
      </c>
      <c r="F86" s="95"/>
    </row>
    <row r="87" spans="1:6" x14ac:dyDescent="0.25">
      <c r="A87" s="32">
        <v>982</v>
      </c>
      <c r="B87" s="24" t="s">
        <v>258</v>
      </c>
      <c r="C87" s="25"/>
      <c r="D87" s="50">
        <v>25874</v>
      </c>
      <c r="E87" s="50">
        <v>27413</v>
      </c>
      <c r="F87" s="95"/>
    </row>
    <row r="88" spans="1:6" x14ac:dyDescent="0.25">
      <c r="A88" s="32">
        <v>983</v>
      </c>
      <c r="B88" s="24" t="s">
        <v>259</v>
      </c>
      <c r="C88" s="25"/>
      <c r="D88" s="50">
        <v>27002</v>
      </c>
      <c r="E88" s="50">
        <v>17246</v>
      </c>
      <c r="F88" s="95"/>
    </row>
    <row r="89" spans="1:6" x14ac:dyDescent="0.25">
      <c r="A89" s="32">
        <v>984</v>
      </c>
      <c r="B89" s="24" t="s">
        <v>260</v>
      </c>
      <c r="C89" s="25"/>
      <c r="D89" s="50"/>
      <c r="E89" s="50"/>
      <c r="F89" s="95"/>
    </row>
    <row r="90" spans="1:6" x14ac:dyDescent="0.25">
      <c r="A90" s="32">
        <v>985</v>
      </c>
      <c r="B90" s="24" t="s">
        <v>261</v>
      </c>
      <c r="C90" s="25"/>
      <c r="D90" s="50"/>
      <c r="E90" s="50"/>
      <c r="F90" s="95"/>
    </row>
    <row r="91" spans="1:6" x14ac:dyDescent="0.25">
      <c r="A91" s="28" t="s">
        <v>262</v>
      </c>
      <c r="B91" s="24" t="s">
        <v>263</v>
      </c>
      <c r="C91" s="25"/>
      <c r="D91" s="50"/>
      <c r="E91" s="50"/>
      <c r="F91" s="95"/>
    </row>
    <row r="92" spans="1:6" x14ac:dyDescent="0.25">
      <c r="A92" s="32" t="s">
        <v>159</v>
      </c>
      <c r="B92" s="24" t="s">
        <v>264</v>
      </c>
      <c r="C92" s="25"/>
      <c r="D92" s="50">
        <f>SUM(D93:D96)</f>
        <v>270059</v>
      </c>
      <c r="E92" s="50">
        <f>SUM(E93:E96)</f>
        <v>386907</v>
      </c>
      <c r="F92" s="95"/>
    </row>
    <row r="93" spans="1:6" x14ac:dyDescent="0.25">
      <c r="A93" s="32">
        <v>970</v>
      </c>
      <c r="B93" s="24" t="s">
        <v>265</v>
      </c>
      <c r="C93" s="25"/>
      <c r="D93" s="50">
        <v>270059</v>
      </c>
      <c r="E93" s="50">
        <v>386907</v>
      </c>
      <c r="F93" s="95"/>
    </row>
    <row r="94" spans="1:6" ht="24.75" x14ac:dyDescent="0.25">
      <c r="A94" s="32">
        <v>971</v>
      </c>
      <c r="B94" s="26" t="s">
        <v>266</v>
      </c>
      <c r="C94" s="25"/>
      <c r="D94" s="50"/>
      <c r="E94" s="50"/>
      <c r="F94" s="6"/>
    </row>
    <row r="95" spans="1:6" ht="24.75" x14ac:dyDescent="0.25">
      <c r="A95" s="32">
        <v>972.97299999999996</v>
      </c>
      <c r="B95" s="26" t="s">
        <v>267</v>
      </c>
      <c r="C95" s="25"/>
      <c r="D95" s="50"/>
      <c r="E95" s="50"/>
      <c r="F95" s="6"/>
    </row>
    <row r="96" spans="1:6" x14ac:dyDescent="0.25">
      <c r="A96" s="32">
        <v>974</v>
      </c>
      <c r="B96" s="24" t="s">
        <v>268</v>
      </c>
      <c r="C96" s="25"/>
      <c r="D96" s="50"/>
      <c r="E96" s="50"/>
      <c r="F96" s="6"/>
    </row>
    <row r="97" spans="1:6" x14ac:dyDescent="0.25">
      <c r="A97" s="32" t="s">
        <v>159</v>
      </c>
      <c r="B97" s="24" t="s">
        <v>269</v>
      </c>
      <c r="C97" s="25"/>
      <c r="D97" s="61">
        <f>D98+D99</f>
        <v>0</v>
      </c>
      <c r="E97" s="61">
        <f>E98+E99</f>
        <v>0</v>
      </c>
      <c r="F97" s="6"/>
    </row>
    <row r="98" spans="1:6" x14ac:dyDescent="0.25">
      <c r="A98" s="32">
        <v>960</v>
      </c>
      <c r="B98" s="24" t="s">
        <v>270</v>
      </c>
      <c r="C98" s="25"/>
      <c r="D98" s="50"/>
      <c r="E98" s="50"/>
      <c r="F98" s="6"/>
    </row>
    <row r="99" spans="1:6" x14ac:dyDescent="0.25">
      <c r="A99" s="29">
        <v>961962963967</v>
      </c>
      <c r="B99" s="24" t="s">
        <v>271</v>
      </c>
      <c r="C99" s="25"/>
      <c r="D99" s="50"/>
      <c r="E99" s="50"/>
      <c r="F99" s="6"/>
    </row>
    <row r="100" spans="1:6" x14ac:dyDescent="0.25">
      <c r="A100" s="32" t="s">
        <v>159</v>
      </c>
      <c r="B100" s="24" t="s">
        <v>272</v>
      </c>
      <c r="C100" s="25"/>
      <c r="D100" s="61">
        <f>SUM(D101:D107)</f>
        <v>49588</v>
      </c>
      <c r="E100" s="61">
        <f>SUM(E101:E107)</f>
        <v>68262</v>
      </c>
      <c r="F100" s="6"/>
    </row>
    <row r="101" spans="1:6" x14ac:dyDescent="0.25">
      <c r="A101" s="32">
        <v>22</v>
      </c>
      <c r="B101" s="24" t="s">
        <v>273</v>
      </c>
      <c r="C101" s="25"/>
      <c r="D101" s="50">
        <v>450</v>
      </c>
      <c r="E101" s="50">
        <v>1070</v>
      </c>
      <c r="F101" s="6"/>
    </row>
    <row r="102" spans="1:6" x14ac:dyDescent="0.25">
      <c r="A102" s="32">
        <v>23</v>
      </c>
      <c r="B102" s="24" t="s">
        <v>274</v>
      </c>
      <c r="C102" s="25"/>
      <c r="D102" s="50">
        <v>35989</v>
      </c>
      <c r="E102" s="50">
        <v>41250</v>
      </c>
      <c r="F102" s="6"/>
    </row>
    <row r="103" spans="1:6" x14ac:dyDescent="0.25">
      <c r="A103" s="32">
        <v>24</v>
      </c>
      <c r="B103" s="24" t="s">
        <v>275</v>
      </c>
      <c r="C103" s="25"/>
      <c r="D103" s="50"/>
      <c r="E103" s="50"/>
      <c r="F103" s="6"/>
    </row>
    <row r="104" spans="1:6" x14ac:dyDescent="0.25">
      <c r="A104" s="32">
        <v>25</v>
      </c>
      <c r="B104" s="24" t="s">
        <v>276</v>
      </c>
      <c r="C104" s="25"/>
      <c r="D104" s="50"/>
      <c r="E104" s="50"/>
      <c r="F104" s="6"/>
    </row>
    <row r="105" spans="1:6" x14ac:dyDescent="0.25">
      <c r="A105" s="32">
        <v>26</v>
      </c>
      <c r="B105" s="24" t="s">
        <v>277</v>
      </c>
      <c r="C105" s="25"/>
      <c r="D105" s="50"/>
      <c r="E105" s="50"/>
      <c r="F105" s="6"/>
    </row>
    <row r="106" spans="1:6" x14ac:dyDescent="0.25">
      <c r="A106" s="32">
        <v>21</v>
      </c>
      <c r="B106" s="24" t="s">
        <v>278</v>
      </c>
      <c r="C106" s="25"/>
      <c r="D106" s="50"/>
      <c r="E106" s="50"/>
      <c r="F106" s="6"/>
    </row>
    <row r="107" spans="1:6" x14ac:dyDescent="0.25">
      <c r="A107" s="32" t="s">
        <v>279</v>
      </c>
      <c r="B107" s="24" t="s">
        <v>280</v>
      </c>
      <c r="C107" s="25"/>
      <c r="D107" s="50">
        <v>13149</v>
      </c>
      <c r="E107" s="50">
        <v>25942</v>
      </c>
      <c r="F107" s="6"/>
    </row>
    <row r="108" spans="1:6" x14ac:dyDescent="0.25">
      <c r="A108" s="32" t="s">
        <v>159</v>
      </c>
      <c r="B108" s="24" t="s">
        <v>281</v>
      </c>
      <c r="C108" s="25"/>
      <c r="D108" s="61">
        <f>SUM(D109:D112)</f>
        <v>0</v>
      </c>
      <c r="E108" s="61">
        <f>SUM(E109:E112)</f>
        <v>0</v>
      </c>
      <c r="F108" s="6"/>
    </row>
    <row r="109" spans="1:6" x14ac:dyDescent="0.25">
      <c r="A109" s="32">
        <v>950.95100000000002</v>
      </c>
      <c r="B109" s="24" t="s">
        <v>282</v>
      </c>
      <c r="C109" s="25"/>
      <c r="D109" s="50"/>
      <c r="E109" s="50"/>
      <c r="F109" s="6"/>
    </row>
    <row r="110" spans="1:6" x14ac:dyDescent="0.25">
      <c r="A110" s="32">
        <v>954</v>
      </c>
      <c r="B110" s="24" t="s">
        <v>283</v>
      </c>
      <c r="C110" s="25"/>
      <c r="D110" s="50"/>
      <c r="E110" s="50"/>
      <c r="F110" s="6"/>
    </row>
    <row r="111" spans="1:6" x14ac:dyDescent="0.25">
      <c r="A111" s="32" t="s">
        <v>284</v>
      </c>
      <c r="B111" s="24" t="s">
        <v>285</v>
      </c>
      <c r="C111" s="25"/>
      <c r="D111" s="50"/>
      <c r="E111" s="50"/>
      <c r="F111" s="6"/>
    </row>
    <row r="112" spans="1:6" x14ac:dyDescent="0.25">
      <c r="A112" s="32">
        <v>957</v>
      </c>
      <c r="B112" s="24" t="s">
        <v>286</v>
      </c>
      <c r="C112" s="25"/>
      <c r="D112" s="50"/>
      <c r="E112" s="50"/>
      <c r="F112" s="6"/>
    </row>
    <row r="113" spans="1:6" x14ac:dyDescent="0.25">
      <c r="A113" s="32">
        <v>969</v>
      </c>
      <c r="B113" s="24" t="s">
        <v>287</v>
      </c>
      <c r="C113" s="25"/>
      <c r="D113" s="50"/>
      <c r="E113" s="50"/>
      <c r="F113" s="6"/>
    </row>
    <row r="114" spans="1:6" x14ac:dyDescent="0.25">
      <c r="A114" s="32" t="s">
        <v>159</v>
      </c>
      <c r="B114" s="59" t="s">
        <v>288</v>
      </c>
      <c r="C114" s="25"/>
      <c r="D114" s="61">
        <f>D69+D72+D84+D100+D108+D113</f>
        <v>1356028</v>
      </c>
      <c r="E114" s="61">
        <f>E69+E72+E84+E100+E108+E113</f>
        <v>1627858</v>
      </c>
      <c r="F114" s="6"/>
    </row>
    <row r="115" spans="1:6" x14ac:dyDescent="0.25">
      <c r="A115" s="31"/>
      <c r="B115" s="6"/>
      <c r="C115" s="6"/>
      <c r="D115" s="6"/>
      <c r="E115" s="6"/>
      <c r="F115" s="6"/>
    </row>
    <row r="116" spans="1:6" x14ac:dyDescent="0.25">
      <c r="A116" s="5" t="s">
        <v>290</v>
      </c>
      <c r="B116" s="44"/>
      <c r="C116" s="6"/>
      <c r="D116" s="6"/>
      <c r="E116" s="6"/>
      <c r="F116" s="6"/>
    </row>
    <row r="117" spans="1:6" x14ac:dyDescent="0.25">
      <c r="A117" s="67" t="s">
        <v>346</v>
      </c>
      <c r="B117" s="70"/>
      <c r="C117" s="67"/>
      <c r="D117" s="6"/>
      <c r="E117" s="6"/>
      <c r="F117" s="6"/>
    </row>
    <row r="118" spans="1:6" x14ac:dyDescent="0.25">
      <c r="A118" s="5"/>
      <c r="B118" s="5"/>
      <c r="C118" s="6"/>
      <c r="D118" s="6"/>
      <c r="E118" s="6"/>
      <c r="F118" s="6"/>
    </row>
    <row r="119" spans="1:6" x14ac:dyDescent="0.25">
      <c r="A119" s="5" t="s">
        <v>289</v>
      </c>
      <c r="B119" s="5"/>
      <c r="C119" s="6"/>
      <c r="D119" s="6"/>
      <c r="E119" s="6"/>
      <c r="F119" s="6"/>
    </row>
    <row r="120" spans="1:6" ht="12.75" customHeight="1" x14ac:dyDescent="0.25">
      <c r="A120" s="19" t="s">
        <v>353</v>
      </c>
      <c r="B120" s="19"/>
      <c r="C120" s="6"/>
      <c r="D120" s="6"/>
      <c r="E120" s="6"/>
      <c r="F120" s="6"/>
    </row>
    <row r="121" spans="1:6" x14ac:dyDescent="0.25">
      <c r="A121" s="30"/>
      <c r="B121" s="6"/>
      <c r="C121" s="6"/>
      <c r="D121" s="6"/>
      <c r="E121" s="6"/>
      <c r="F121" s="6"/>
    </row>
    <row r="122" spans="1:6" x14ac:dyDescent="0.25">
      <c r="A122" s="30"/>
      <c r="B122" s="6"/>
      <c r="C122" s="6"/>
      <c r="D122" s="6"/>
      <c r="E122" s="6"/>
      <c r="F122" s="6"/>
    </row>
    <row r="123" spans="1:6" x14ac:dyDescent="0.25">
      <c r="A123" s="21"/>
      <c r="B123" s="21"/>
      <c r="C123" s="21"/>
      <c r="D123" s="21"/>
      <c r="E123" s="21"/>
    </row>
  </sheetData>
  <mergeCells count="11">
    <mergeCell ref="A6:E6"/>
    <mergeCell ref="A5:E5"/>
    <mergeCell ref="A66:A67"/>
    <mergeCell ref="B66:B67"/>
    <mergeCell ref="C66:C67"/>
    <mergeCell ref="A7:E7"/>
    <mergeCell ref="A8:A9"/>
    <mergeCell ref="B8:B9"/>
    <mergeCell ref="C8:C9"/>
    <mergeCell ref="A65:E65"/>
    <mergeCell ref="D8:E8"/>
  </mergeCells>
  <pageMargins left="0.70866141732283472" right="0.70866141732283472" top="0.55118110236220474" bottom="0.55118110236220474" header="0.31496062992125984" footer="0.31496062992125984"/>
  <pageSetup paperSize="9" scale="70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26"/>
  <sheetViews>
    <sheetView topLeftCell="A94" workbookViewId="0">
      <selection activeCell="K109" sqref="K109"/>
    </sheetView>
  </sheetViews>
  <sheetFormatPr defaultRowHeight="15" x14ac:dyDescent="0.25"/>
  <cols>
    <col min="2" max="2" width="17.5703125" customWidth="1"/>
    <col min="3" max="3" width="57.28515625" customWidth="1"/>
    <col min="4" max="5" width="11.85546875" customWidth="1"/>
    <col min="6" max="6" width="11.28515625" customWidth="1"/>
  </cols>
  <sheetData>
    <row r="1" spans="2:6" x14ac:dyDescent="0.25">
      <c r="B1" s="5" t="s">
        <v>345</v>
      </c>
      <c r="C1" s="5"/>
      <c r="D1" s="6"/>
      <c r="E1" s="6"/>
      <c r="F1" s="6"/>
    </row>
    <row r="2" spans="2:6" x14ac:dyDescent="0.25">
      <c r="B2" s="5" t="s">
        <v>349</v>
      </c>
      <c r="C2" s="5"/>
      <c r="D2" s="6"/>
      <c r="E2" s="6"/>
      <c r="F2" s="6"/>
    </row>
    <row r="3" spans="2:6" x14ac:dyDescent="0.25">
      <c r="B3" s="5" t="s">
        <v>347</v>
      </c>
      <c r="C3" s="5"/>
      <c r="D3" s="6"/>
      <c r="E3" s="6"/>
      <c r="F3" s="6"/>
    </row>
    <row r="4" spans="2:6" x14ac:dyDescent="0.25">
      <c r="B4" s="5" t="s">
        <v>348</v>
      </c>
      <c r="C4" s="5"/>
      <c r="D4" s="6"/>
      <c r="E4" s="6"/>
      <c r="F4" s="6"/>
    </row>
    <row r="5" spans="2:6" x14ac:dyDescent="0.25">
      <c r="B5" s="101" t="s">
        <v>34</v>
      </c>
      <c r="C5" s="101"/>
      <c r="D5" s="101"/>
      <c r="E5" s="101"/>
      <c r="F5" s="101"/>
    </row>
    <row r="6" spans="2:6" x14ac:dyDescent="0.25">
      <c r="B6" s="116" t="s">
        <v>354</v>
      </c>
      <c r="C6" s="116"/>
      <c r="D6" s="116"/>
      <c r="E6" s="116"/>
      <c r="F6" s="116"/>
    </row>
    <row r="7" spans="2:6" x14ac:dyDescent="0.25">
      <c r="B7" s="117" t="s">
        <v>35</v>
      </c>
      <c r="C7" s="117"/>
      <c r="D7" s="117" t="s">
        <v>30</v>
      </c>
      <c r="E7" s="118" t="s">
        <v>31</v>
      </c>
      <c r="F7" s="119"/>
    </row>
    <row r="8" spans="2:6" ht="24.75" x14ac:dyDescent="0.25">
      <c r="B8" s="117"/>
      <c r="C8" s="117"/>
      <c r="D8" s="117"/>
      <c r="E8" s="45" t="s">
        <v>32</v>
      </c>
      <c r="F8" s="45" t="s">
        <v>33</v>
      </c>
    </row>
    <row r="9" spans="2:6" x14ac:dyDescent="0.25">
      <c r="B9" s="7">
        <v>1</v>
      </c>
      <c r="C9" s="7">
        <v>2</v>
      </c>
      <c r="D9" s="8">
        <v>3</v>
      </c>
      <c r="E9" s="46">
        <v>4</v>
      </c>
      <c r="F9" s="46">
        <v>5</v>
      </c>
    </row>
    <row r="10" spans="2:6" x14ac:dyDescent="0.25">
      <c r="B10" s="9"/>
      <c r="C10" s="10" t="s">
        <v>36</v>
      </c>
      <c r="D10" s="93"/>
      <c r="E10" s="57">
        <f>E11+E20</f>
        <v>39694</v>
      </c>
      <c r="F10" s="57">
        <f>F11+F20</f>
        <v>273672</v>
      </c>
    </row>
    <row r="11" spans="2:6" x14ac:dyDescent="0.25">
      <c r="B11" s="9"/>
      <c r="C11" s="10" t="s">
        <v>37</v>
      </c>
      <c r="E11" s="57">
        <f>SUM(E12:E19)</f>
        <v>39694</v>
      </c>
      <c r="F11" s="57">
        <f>SUM(F12:F19)</f>
        <v>272214</v>
      </c>
    </row>
    <row r="12" spans="2:6" x14ac:dyDescent="0.25">
      <c r="B12" s="9">
        <v>750</v>
      </c>
      <c r="C12" s="12" t="s">
        <v>38</v>
      </c>
      <c r="D12" s="96"/>
      <c r="E12" s="55">
        <v>92523</v>
      </c>
      <c r="F12" s="55">
        <v>330258</v>
      </c>
    </row>
    <row r="13" spans="2:6" x14ac:dyDescent="0.25">
      <c r="B13" s="9">
        <v>752</v>
      </c>
      <c r="C13" s="12" t="s">
        <v>39</v>
      </c>
      <c r="D13" s="96"/>
      <c r="E13" s="55"/>
      <c r="F13" s="55"/>
    </row>
    <row r="14" spans="2:6" x14ac:dyDescent="0.25">
      <c r="B14" s="9">
        <v>753</v>
      </c>
      <c r="C14" s="12" t="s">
        <v>40</v>
      </c>
      <c r="D14" s="96"/>
      <c r="E14" s="55"/>
      <c r="F14" s="55"/>
    </row>
    <row r="15" spans="2:6" x14ac:dyDescent="0.25">
      <c r="B15" s="9">
        <v>754</v>
      </c>
      <c r="C15" s="12" t="s">
        <v>41</v>
      </c>
      <c r="D15" s="96"/>
      <c r="E15" s="55"/>
      <c r="F15" s="55"/>
    </row>
    <row r="16" spans="2:6" ht="24.75" x14ac:dyDescent="0.25">
      <c r="B16" s="9">
        <v>755</v>
      </c>
      <c r="C16" s="12" t="s">
        <v>42</v>
      </c>
      <c r="D16" s="96"/>
      <c r="E16" s="55">
        <v>-49308</v>
      </c>
      <c r="F16" s="55">
        <v>-50562</v>
      </c>
    </row>
    <row r="17" spans="2:6" x14ac:dyDescent="0.25">
      <c r="B17" s="9">
        <v>756</v>
      </c>
      <c r="C17" s="12" t="s">
        <v>43</v>
      </c>
      <c r="D17" s="96"/>
      <c r="E17" s="55">
        <f>-(+BS!D86-BS!E86)</f>
        <v>-3521</v>
      </c>
      <c r="F17" s="55">
        <v>-7482</v>
      </c>
    </row>
    <row r="18" spans="2:6" x14ac:dyDescent="0.25">
      <c r="B18" s="9">
        <v>757</v>
      </c>
      <c r="C18" s="12" t="s">
        <v>44</v>
      </c>
      <c r="D18" s="96"/>
      <c r="E18" s="55"/>
      <c r="F18" s="55"/>
    </row>
    <row r="19" spans="2:6" x14ac:dyDescent="0.25">
      <c r="B19" s="9">
        <v>758</v>
      </c>
      <c r="C19" s="12" t="s">
        <v>45</v>
      </c>
      <c r="D19" s="96"/>
      <c r="E19" s="55"/>
      <c r="F19" s="55"/>
    </row>
    <row r="20" spans="2:6" x14ac:dyDescent="0.25">
      <c r="B20" s="9"/>
      <c r="C20" s="10" t="s">
        <v>46</v>
      </c>
      <c r="E20" s="57">
        <f>SUM(E21:E24)</f>
        <v>0</v>
      </c>
      <c r="F20" s="57">
        <f>SUM(F21:F24)</f>
        <v>1458</v>
      </c>
    </row>
    <row r="21" spans="2:6" x14ac:dyDescent="0.25">
      <c r="B21" s="9">
        <v>760</v>
      </c>
      <c r="C21" s="12" t="s">
        <v>47</v>
      </c>
      <c r="D21" s="11"/>
      <c r="E21" s="55"/>
      <c r="F21" s="55"/>
    </row>
    <row r="22" spans="2:6" x14ac:dyDescent="0.25">
      <c r="B22" s="9">
        <v>764</v>
      </c>
      <c r="C22" s="12" t="s">
        <v>48</v>
      </c>
      <c r="D22" s="11"/>
      <c r="E22" s="55"/>
      <c r="F22" s="55"/>
    </row>
    <row r="23" spans="2:6" x14ac:dyDescent="0.25">
      <c r="B23" s="9">
        <v>768</v>
      </c>
      <c r="C23" s="12" t="s">
        <v>49</v>
      </c>
      <c r="D23" s="11"/>
      <c r="E23" s="55"/>
      <c r="F23" s="55"/>
    </row>
    <row r="24" spans="2:6" x14ac:dyDescent="0.25">
      <c r="B24" s="9">
        <v>769</v>
      </c>
      <c r="C24" s="12" t="s">
        <v>50</v>
      </c>
      <c r="D24" s="11"/>
      <c r="E24" s="55"/>
      <c r="F24" s="55">
        <v>1458</v>
      </c>
    </row>
    <row r="25" spans="2:6" x14ac:dyDescent="0.25">
      <c r="B25" s="9"/>
      <c r="C25" s="10" t="s">
        <v>51</v>
      </c>
      <c r="D25" s="92"/>
      <c r="E25" s="57">
        <f>E26+E37+E43</f>
        <v>36581</v>
      </c>
      <c r="F25" s="57">
        <f>F26+F37+F43</f>
        <v>114825</v>
      </c>
    </row>
    <row r="26" spans="2:6" x14ac:dyDescent="0.25">
      <c r="B26" s="9"/>
      <c r="C26" s="10" t="s">
        <v>52</v>
      </c>
      <c r="E26" s="57">
        <f>SUM(E27:E36)</f>
        <v>117311</v>
      </c>
      <c r="F26" s="57">
        <f>SUM(F27:F36)</f>
        <v>55698</v>
      </c>
    </row>
    <row r="27" spans="2:6" x14ac:dyDescent="0.25">
      <c r="B27" s="9">
        <v>400</v>
      </c>
      <c r="C27" s="12" t="s">
        <v>53</v>
      </c>
      <c r="D27" s="11"/>
      <c r="E27" s="55">
        <v>153605</v>
      </c>
      <c r="F27" s="55">
        <v>104987</v>
      </c>
    </row>
    <row r="28" spans="2:6" x14ac:dyDescent="0.25">
      <c r="B28" s="9"/>
      <c r="C28" s="12" t="s">
        <v>54</v>
      </c>
      <c r="D28" s="11"/>
      <c r="E28" s="55">
        <v>3402</v>
      </c>
      <c r="F28" s="55">
        <v>3455</v>
      </c>
    </row>
    <row r="29" spans="2:6" x14ac:dyDescent="0.25">
      <c r="B29" s="9">
        <v>402</v>
      </c>
      <c r="C29" s="12" t="s">
        <v>55</v>
      </c>
      <c r="D29" s="11"/>
      <c r="E29" s="55"/>
      <c r="F29" s="55"/>
    </row>
    <row r="30" spans="2:6" ht="24.75" x14ac:dyDescent="0.25">
      <c r="B30" s="9">
        <v>403</v>
      </c>
      <c r="C30" s="12" t="s">
        <v>56</v>
      </c>
      <c r="D30" s="11"/>
      <c r="E30" s="55"/>
      <c r="F30" s="55"/>
    </row>
    <row r="31" spans="2:6" ht="24.75" x14ac:dyDescent="0.25">
      <c r="B31" s="9">
        <v>404</v>
      </c>
      <c r="C31" s="12" t="s">
        <v>57</v>
      </c>
      <c r="D31" s="11"/>
      <c r="E31" s="55">
        <v>-54569</v>
      </c>
      <c r="F31" s="55">
        <v>-52493</v>
      </c>
    </row>
    <row r="32" spans="2:6" x14ac:dyDescent="0.25">
      <c r="B32" s="9">
        <v>405</v>
      </c>
      <c r="C32" s="12" t="s">
        <v>58</v>
      </c>
      <c r="D32" s="11"/>
      <c r="E32" s="55">
        <f>BS!D87-BS!E87</f>
        <v>-1539</v>
      </c>
      <c r="F32" s="99">
        <v>-10686</v>
      </c>
    </row>
    <row r="33" spans="2:6" ht="24.75" x14ac:dyDescent="0.25">
      <c r="B33" s="9">
        <v>406</v>
      </c>
      <c r="C33" s="12" t="s">
        <v>59</v>
      </c>
      <c r="D33" s="11"/>
      <c r="E33" s="55">
        <f>-(+BS!D53-BS!E53)</f>
        <v>6656</v>
      </c>
      <c r="F33" s="99">
        <v>5318</v>
      </c>
    </row>
    <row r="34" spans="2:6" x14ac:dyDescent="0.25">
      <c r="B34" s="9">
        <v>407</v>
      </c>
      <c r="C34" s="12" t="s">
        <v>60</v>
      </c>
      <c r="D34" s="11"/>
      <c r="E34" s="55">
        <f>BS!D88-BS!E88</f>
        <v>9756</v>
      </c>
      <c r="F34" s="55">
        <v>-1595</v>
      </c>
    </row>
    <row r="35" spans="2:6" ht="24.75" x14ac:dyDescent="0.25">
      <c r="B35" s="9">
        <v>408</v>
      </c>
      <c r="C35" s="12" t="s">
        <v>61</v>
      </c>
      <c r="D35" s="11"/>
      <c r="E35" s="55"/>
      <c r="F35" s="55">
        <v>6712</v>
      </c>
    </row>
    <row r="36" spans="2:6" x14ac:dyDescent="0.25">
      <c r="B36" s="9">
        <v>409</v>
      </c>
      <c r="C36" s="12" t="s">
        <v>62</v>
      </c>
      <c r="D36" s="11"/>
      <c r="E36" s="55"/>
      <c r="F36" s="55"/>
    </row>
    <row r="37" spans="2:6" x14ac:dyDescent="0.25">
      <c r="B37" s="9"/>
      <c r="C37" s="10" t="s">
        <v>63</v>
      </c>
      <c r="E37" s="57">
        <f>SUM(E38:E42)</f>
        <v>-111298</v>
      </c>
      <c r="F37" s="57">
        <f>SUM(F38:F42)</f>
        <v>54050</v>
      </c>
    </row>
    <row r="38" spans="2:6" x14ac:dyDescent="0.25">
      <c r="B38" s="9" t="s">
        <v>64</v>
      </c>
      <c r="C38" s="12" t="s">
        <v>65</v>
      </c>
      <c r="D38" s="11"/>
      <c r="E38" s="55"/>
      <c r="F38" s="55"/>
    </row>
    <row r="39" spans="2:6" x14ac:dyDescent="0.25">
      <c r="B39" s="9" t="s">
        <v>66</v>
      </c>
      <c r="C39" s="12" t="s">
        <v>67</v>
      </c>
      <c r="D39" s="11"/>
      <c r="E39" s="55">
        <v>1000</v>
      </c>
      <c r="F39" s="55">
        <v>4135</v>
      </c>
    </row>
    <row r="40" spans="2:6" x14ac:dyDescent="0.25">
      <c r="B40" s="9">
        <v>415</v>
      </c>
      <c r="C40" s="12" t="s">
        <v>68</v>
      </c>
      <c r="D40" s="11"/>
      <c r="E40" s="55"/>
      <c r="F40" s="55"/>
    </row>
    <row r="41" spans="2:6" x14ac:dyDescent="0.25">
      <c r="B41" s="9">
        <v>416.41699999999997</v>
      </c>
      <c r="C41" s="12" t="s">
        <v>69</v>
      </c>
      <c r="D41" s="11"/>
      <c r="E41" s="55">
        <v>-112298</v>
      </c>
      <c r="F41" s="55">
        <v>49915</v>
      </c>
    </row>
    <row r="42" spans="2:6" x14ac:dyDescent="0.25">
      <c r="B42" s="9">
        <v>418.41899999999998</v>
      </c>
      <c r="C42" s="12" t="s">
        <v>70</v>
      </c>
      <c r="D42" s="11"/>
      <c r="E42" s="55"/>
      <c r="F42" s="55"/>
    </row>
    <row r="43" spans="2:6" x14ac:dyDescent="0.25">
      <c r="B43" s="9"/>
      <c r="C43" s="10" t="s">
        <v>71</v>
      </c>
      <c r="E43" s="57">
        <f>SUM(E44:E52)</f>
        <v>30568</v>
      </c>
      <c r="F43" s="57">
        <f>SUM(F44:F52)</f>
        <v>5077</v>
      </c>
    </row>
    <row r="44" spans="2:6" x14ac:dyDescent="0.25">
      <c r="B44" s="9">
        <v>420</v>
      </c>
      <c r="C44" s="12" t="s">
        <v>72</v>
      </c>
      <c r="D44" s="11"/>
      <c r="E44" s="55"/>
      <c r="F44" s="55"/>
    </row>
    <row r="45" spans="2:6" x14ac:dyDescent="0.25">
      <c r="B45" s="9">
        <v>421</v>
      </c>
      <c r="C45" s="12" t="s">
        <v>73</v>
      </c>
      <c r="D45" s="11"/>
      <c r="E45" s="55"/>
      <c r="F45" s="55"/>
    </row>
    <row r="46" spans="2:6" x14ac:dyDescent="0.25">
      <c r="B46" s="9">
        <v>422</v>
      </c>
      <c r="C46" s="12" t="s">
        <v>74</v>
      </c>
      <c r="D46" s="11"/>
      <c r="E46" s="55"/>
      <c r="F46" s="55"/>
    </row>
    <row r="47" spans="2:6" x14ac:dyDescent="0.25">
      <c r="B47" s="9">
        <v>423</v>
      </c>
      <c r="C47" s="12" t="s">
        <v>75</v>
      </c>
      <c r="D47" s="11"/>
      <c r="E47" s="55">
        <v>3537</v>
      </c>
      <c r="F47" s="55">
        <v>4204</v>
      </c>
    </row>
    <row r="48" spans="2:6" x14ac:dyDescent="0.25">
      <c r="B48" s="9">
        <v>424</v>
      </c>
      <c r="C48" s="12" t="s">
        <v>76</v>
      </c>
      <c r="D48" s="11"/>
      <c r="E48" s="55">
        <v>27031</v>
      </c>
      <c r="F48" s="55">
        <v>873</v>
      </c>
    </row>
    <row r="49" spans="2:6" x14ac:dyDescent="0.25">
      <c r="B49" s="9">
        <v>429</v>
      </c>
      <c r="C49" s="12" t="s">
        <v>77</v>
      </c>
      <c r="D49" s="11"/>
      <c r="E49" s="55"/>
      <c r="F49" s="55"/>
    </row>
    <row r="50" spans="2:6" ht="24.75" x14ac:dyDescent="0.25">
      <c r="B50" s="9">
        <v>460</v>
      </c>
      <c r="C50" s="12" t="s">
        <v>78</v>
      </c>
      <c r="D50" s="11"/>
      <c r="E50" s="55"/>
      <c r="F50" s="55"/>
    </row>
    <row r="51" spans="2:6" x14ac:dyDescent="0.25">
      <c r="B51" s="9">
        <v>463</v>
      </c>
      <c r="C51" s="12" t="s">
        <v>79</v>
      </c>
      <c r="D51" s="11"/>
      <c r="E51" s="55"/>
      <c r="F51" s="55"/>
    </row>
    <row r="52" spans="2:6" x14ac:dyDescent="0.25">
      <c r="B52" s="9">
        <v>462.46899999999999</v>
      </c>
      <c r="C52" s="12" t="s">
        <v>80</v>
      </c>
      <c r="D52" s="11"/>
      <c r="E52" s="55"/>
      <c r="F52" s="55"/>
    </row>
    <row r="53" spans="2:6" x14ac:dyDescent="0.25">
      <c r="B53" s="9"/>
      <c r="C53" s="10" t="s">
        <v>81</v>
      </c>
      <c r="D53" s="11"/>
      <c r="E53" s="57">
        <f>E10-E25</f>
        <v>3113</v>
      </c>
      <c r="F53" s="57">
        <f>F10-F25</f>
        <v>158847</v>
      </c>
    </row>
    <row r="54" spans="2:6" x14ac:dyDescent="0.25">
      <c r="B54" s="9"/>
      <c r="C54" s="10" t="s">
        <v>82</v>
      </c>
      <c r="D54" s="11"/>
      <c r="E54" s="57">
        <f>E55+E56+E57+E58+E62+E67+E74-E75</f>
        <v>224536</v>
      </c>
      <c r="F54" s="57">
        <f>F55+F56+F57+F58+F62+F67+F74-F75</f>
        <v>251675</v>
      </c>
    </row>
    <row r="55" spans="2:6" x14ac:dyDescent="0.25">
      <c r="B55" s="9"/>
      <c r="C55" s="10" t="s">
        <v>83</v>
      </c>
      <c r="D55" s="11"/>
      <c r="E55" s="57">
        <v>10642</v>
      </c>
      <c r="F55" s="57">
        <v>28584</v>
      </c>
    </row>
    <row r="56" spans="2:6" x14ac:dyDescent="0.25">
      <c r="B56" s="9"/>
      <c r="C56" s="10" t="s">
        <v>84</v>
      </c>
      <c r="D56" s="11"/>
      <c r="E56" s="55"/>
      <c r="F56" s="55"/>
    </row>
    <row r="57" spans="2:6" x14ac:dyDescent="0.25">
      <c r="B57" s="9"/>
      <c r="C57" s="10" t="s">
        <v>85</v>
      </c>
      <c r="D57" s="11"/>
      <c r="E57" s="57">
        <v>11777</v>
      </c>
      <c r="F57" s="57">
        <v>12669</v>
      </c>
    </row>
    <row r="58" spans="2:6" x14ac:dyDescent="0.25">
      <c r="B58" s="8"/>
      <c r="C58" s="10" t="s">
        <v>86</v>
      </c>
      <c r="D58" s="11"/>
      <c r="E58" s="60">
        <f>SUM(E59:E61)</f>
        <v>117975</v>
      </c>
      <c r="F58" s="60">
        <f>SUM(F59:F61)</f>
        <v>129356</v>
      </c>
    </row>
    <row r="59" spans="2:6" x14ac:dyDescent="0.25">
      <c r="B59" s="9"/>
      <c r="C59" s="12" t="s">
        <v>87</v>
      </c>
      <c r="D59" s="11"/>
      <c r="E59" s="55">
        <v>69080</v>
      </c>
      <c r="F59" s="55">
        <v>69517</v>
      </c>
    </row>
    <row r="60" spans="2:6" x14ac:dyDescent="0.25">
      <c r="B60" s="9"/>
      <c r="C60" s="12" t="s">
        <v>88</v>
      </c>
      <c r="D60" s="11"/>
      <c r="E60" s="55">
        <v>48412</v>
      </c>
      <c r="F60" s="55">
        <v>49628</v>
      </c>
    </row>
    <row r="61" spans="2:6" x14ac:dyDescent="0.25">
      <c r="B61" s="9"/>
      <c r="C61" s="12" t="s">
        <v>89</v>
      </c>
      <c r="D61" s="11"/>
      <c r="E61" s="55">
        <v>483</v>
      </c>
      <c r="F61" s="55">
        <v>10211</v>
      </c>
    </row>
    <row r="62" spans="2:6" x14ac:dyDescent="0.25">
      <c r="B62" s="8"/>
      <c r="C62" s="10" t="s">
        <v>90</v>
      </c>
      <c r="D62" s="11"/>
      <c r="E62" s="57">
        <f>SUM(E63:E66)</f>
        <v>5176</v>
      </c>
      <c r="F62" s="57">
        <f>SUM(F63:F66)</f>
        <v>6650</v>
      </c>
    </row>
    <row r="63" spans="2:6" ht="24.75" x14ac:dyDescent="0.25">
      <c r="B63" s="9"/>
      <c r="C63" s="12" t="s">
        <v>91</v>
      </c>
      <c r="D63" s="11"/>
      <c r="E63" s="55">
        <v>686</v>
      </c>
      <c r="F63" s="55">
        <v>772</v>
      </c>
    </row>
    <row r="64" spans="2:6" x14ac:dyDescent="0.25">
      <c r="B64" s="9"/>
      <c r="C64" s="12" t="s">
        <v>92</v>
      </c>
      <c r="D64" s="11"/>
      <c r="E64" s="55">
        <v>1038</v>
      </c>
      <c r="F64" s="55">
        <v>1725</v>
      </c>
    </row>
    <row r="65" spans="2:7" x14ac:dyDescent="0.25">
      <c r="B65" s="9"/>
      <c r="C65" s="12" t="s">
        <v>93</v>
      </c>
      <c r="D65" s="11"/>
      <c r="E65" s="55">
        <v>3452</v>
      </c>
      <c r="F65" s="55">
        <v>4153</v>
      </c>
    </row>
    <row r="66" spans="2:7" x14ac:dyDescent="0.25">
      <c r="B66" s="9"/>
      <c r="C66" s="12" t="s">
        <v>94</v>
      </c>
      <c r="D66" s="11"/>
      <c r="E66" s="55"/>
      <c r="F66" s="55"/>
    </row>
    <row r="67" spans="2:7" x14ac:dyDescent="0.25">
      <c r="B67" s="8"/>
      <c r="C67" s="10" t="s">
        <v>95</v>
      </c>
      <c r="D67" s="11"/>
      <c r="E67" s="60">
        <f>SUM(E68:E73)</f>
        <v>58463</v>
      </c>
      <c r="F67" s="60">
        <f>SUM(F68:F73)</f>
        <v>67345</v>
      </c>
    </row>
    <row r="68" spans="2:7" ht="36.75" x14ac:dyDescent="0.25">
      <c r="B68" s="9"/>
      <c r="C68" s="12" t="s">
        <v>96</v>
      </c>
      <c r="D68" s="11"/>
      <c r="E68" s="55">
        <v>19062</v>
      </c>
      <c r="F68" s="55">
        <v>12864</v>
      </c>
    </row>
    <row r="69" spans="2:7" x14ac:dyDescent="0.25">
      <c r="B69" s="9"/>
      <c r="C69" s="12" t="s">
        <v>97</v>
      </c>
      <c r="D69" s="11"/>
      <c r="E69" s="55"/>
      <c r="F69" s="55">
        <v>3213</v>
      </c>
    </row>
    <row r="70" spans="2:7" x14ac:dyDescent="0.25">
      <c r="B70" s="9"/>
      <c r="C70" s="12" t="s">
        <v>98</v>
      </c>
      <c r="D70" s="11"/>
      <c r="E70" s="55">
        <v>1968</v>
      </c>
      <c r="F70" s="55">
        <v>1867</v>
      </c>
    </row>
    <row r="71" spans="2:7" x14ac:dyDescent="0.25">
      <c r="B71" s="9"/>
      <c r="C71" s="12" t="s">
        <v>99</v>
      </c>
      <c r="D71" s="11"/>
      <c r="E71" s="55">
        <v>1272</v>
      </c>
      <c r="F71" s="55">
        <v>623</v>
      </c>
    </row>
    <row r="72" spans="2:7" x14ac:dyDescent="0.25">
      <c r="B72" s="9"/>
      <c r="C72" s="12" t="s">
        <v>100</v>
      </c>
      <c r="D72" s="11"/>
      <c r="E72" s="55">
        <v>18440</v>
      </c>
      <c r="F72" s="55">
        <v>25410</v>
      </c>
    </row>
    <row r="73" spans="2:7" x14ac:dyDescent="0.25">
      <c r="B73" s="9"/>
      <c r="C73" s="12" t="s">
        <v>101</v>
      </c>
      <c r="D73" s="11"/>
      <c r="E73" s="55">
        <v>17721</v>
      </c>
      <c r="F73" s="55">
        <v>23368</v>
      </c>
    </row>
    <row r="74" spans="2:7" x14ac:dyDescent="0.25">
      <c r="B74" s="9"/>
      <c r="C74" s="10" t="s">
        <v>102</v>
      </c>
      <c r="D74" s="11"/>
      <c r="E74" s="60">
        <v>20503</v>
      </c>
      <c r="F74" s="57">
        <v>7071</v>
      </c>
    </row>
    <row r="75" spans="2:7" x14ac:dyDescent="0.25">
      <c r="B75" s="9">
        <v>706</v>
      </c>
      <c r="C75" s="10" t="s">
        <v>103</v>
      </c>
      <c r="D75" s="97"/>
      <c r="E75" s="57"/>
      <c r="F75" s="57"/>
    </row>
    <row r="76" spans="2:7" x14ac:dyDescent="0.25">
      <c r="B76" s="9"/>
      <c r="C76" s="10" t="s">
        <v>104</v>
      </c>
      <c r="D76" s="97"/>
      <c r="E76" s="57">
        <f>E53-E54</f>
        <v>-221423</v>
      </c>
      <c r="F76" s="57">
        <f>F53-F54</f>
        <v>-92828</v>
      </c>
    </row>
    <row r="77" spans="2:7" x14ac:dyDescent="0.25">
      <c r="B77" s="9"/>
      <c r="C77" s="10" t="s">
        <v>105</v>
      </c>
      <c r="D77" s="97"/>
      <c r="E77" s="57">
        <f>E92+E109</f>
        <v>61811</v>
      </c>
      <c r="F77" s="57">
        <f>F92+F109</f>
        <v>55282</v>
      </c>
    </row>
    <row r="78" spans="2:7" ht="24.75" x14ac:dyDescent="0.25">
      <c r="B78" s="9"/>
      <c r="C78" s="10" t="s">
        <v>106</v>
      </c>
      <c r="D78" s="97"/>
      <c r="E78" s="57">
        <f>SUM(E79:E84)</f>
        <v>13568</v>
      </c>
      <c r="F78" s="57">
        <f>SUM(F79:F84)</f>
        <v>15643</v>
      </c>
    </row>
    <row r="79" spans="2:7" x14ac:dyDescent="0.25">
      <c r="B79" s="9">
        <v>770</v>
      </c>
      <c r="C79" s="12" t="s">
        <v>107</v>
      </c>
      <c r="D79" s="97"/>
      <c r="E79" s="55">
        <v>8975</v>
      </c>
      <c r="F79" s="55">
        <v>15643</v>
      </c>
      <c r="G79" s="85"/>
    </row>
    <row r="80" spans="2:7" ht="24.75" x14ac:dyDescent="0.25">
      <c r="B80" s="9">
        <v>771</v>
      </c>
      <c r="C80" s="12" t="s">
        <v>108</v>
      </c>
      <c r="D80" s="97"/>
      <c r="E80" s="55"/>
      <c r="F80" s="55"/>
    </row>
    <row r="81" spans="2:20" x14ac:dyDescent="0.25">
      <c r="B81" s="9">
        <v>772</v>
      </c>
      <c r="C81" s="12" t="s">
        <v>109</v>
      </c>
      <c r="D81" s="97"/>
      <c r="E81" s="55">
        <v>4593</v>
      </c>
      <c r="F81" s="55"/>
    </row>
    <row r="82" spans="2:20" x14ac:dyDescent="0.25">
      <c r="B82" s="9">
        <v>774</v>
      </c>
      <c r="C82" s="12" t="s">
        <v>110</v>
      </c>
      <c r="D82" s="97"/>
      <c r="E82" s="55"/>
      <c r="F82" s="55"/>
      <c r="T82" s="85"/>
    </row>
    <row r="83" spans="2:20" x14ac:dyDescent="0.25">
      <c r="B83" s="9">
        <v>775</v>
      </c>
      <c r="C83" s="12" t="s">
        <v>111</v>
      </c>
      <c r="D83" s="97"/>
      <c r="E83" s="55"/>
      <c r="F83" s="55"/>
    </row>
    <row r="84" spans="2:20" ht="36.75" x14ac:dyDescent="0.25">
      <c r="B84" s="13" t="s">
        <v>112</v>
      </c>
      <c r="C84" s="12" t="s">
        <v>113</v>
      </c>
      <c r="D84" s="97"/>
      <c r="E84" s="55"/>
      <c r="F84" s="55"/>
    </row>
    <row r="85" spans="2:20" ht="24.75" x14ac:dyDescent="0.25">
      <c r="B85" s="9"/>
      <c r="C85" s="10" t="s">
        <v>114</v>
      </c>
      <c r="E85" s="57">
        <f>SUM(E86:E91)</f>
        <v>13</v>
      </c>
      <c r="F85" s="57">
        <f>SUM(F86:F91)</f>
        <v>70</v>
      </c>
    </row>
    <row r="86" spans="2:20" x14ac:dyDescent="0.25">
      <c r="B86" s="9">
        <v>730</v>
      </c>
      <c r="C86" s="12" t="s">
        <v>115</v>
      </c>
      <c r="D86" s="97"/>
      <c r="E86" s="55"/>
      <c r="F86" s="55"/>
    </row>
    <row r="87" spans="2:20" x14ac:dyDescent="0.25">
      <c r="B87" s="9">
        <v>732</v>
      </c>
      <c r="C87" s="12" t="s">
        <v>116</v>
      </c>
      <c r="D87" s="97"/>
      <c r="E87" s="55"/>
      <c r="F87" s="55"/>
    </row>
    <row r="88" spans="2:20" x14ac:dyDescent="0.25">
      <c r="B88" s="9">
        <v>734</v>
      </c>
      <c r="C88" s="12" t="s">
        <v>117</v>
      </c>
      <c r="D88" s="97"/>
      <c r="E88" s="55"/>
      <c r="F88" s="55"/>
    </row>
    <row r="89" spans="2:20" x14ac:dyDescent="0.25">
      <c r="B89" s="9">
        <v>735</v>
      </c>
      <c r="C89" s="12" t="s">
        <v>118</v>
      </c>
      <c r="D89" s="97"/>
      <c r="E89" s="55"/>
      <c r="F89" s="55"/>
    </row>
    <row r="90" spans="2:20" ht="24.75" x14ac:dyDescent="0.25">
      <c r="B90" s="13" t="s">
        <v>119</v>
      </c>
      <c r="C90" s="12" t="s">
        <v>120</v>
      </c>
      <c r="D90" s="97"/>
      <c r="E90" s="55">
        <v>13</v>
      </c>
      <c r="F90" s="55">
        <v>70</v>
      </c>
    </row>
    <row r="91" spans="2:20" ht="24.75" x14ac:dyDescent="0.25">
      <c r="B91" s="13" t="s">
        <v>121</v>
      </c>
      <c r="C91" s="12" t="s">
        <v>122</v>
      </c>
      <c r="D91" s="97"/>
      <c r="E91" s="55"/>
      <c r="F91" s="55"/>
    </row>
    <row r="92" spans="2:20" ht="24.75" x14ac:dyDescent="0.25">
      <c r="B92" s="9"/>
      <c r="C92" s="10" t="s">
        <v>123</v>
      </c>
      <c r="D92" s="97"/>
      <c r="E92" s="57">
        <f>E78-E85</f>
        <v>13555</v>
      </c>
      <c r="F92" s="57">
        <f>F78-F85</f>
        <v>15573</v>
      </c>
    </row>
    <row r="93" spans="2:20" ht="24.75" x14ac:dyDescent="0.25">
      <c r="B93" s="9"/>
      <c r="C93" s="10" t="s">
        <v>124</v>
      </c>
      <c r="E93" s="57">
        <f>SUM(E94:E100)</f>
        <v>48256</v>
      </c>
      <c r="F93" s="57">
        <f>SUM(F94:F100)</f>
        <v>39709</v>
      </c>
    </row>
    <row r="94" spans="2:20" x14ac:dyDescent="0.25">
      <c r="B94" s="9">
        <v>770</v>
      </c>
      <c r="C94" s="12" t="s">
        <v>125</v>
      </c>
      <c r="D94" s="97"/>
      <c r="E94" s="55">
        <v>36239</v>
      </c>
      <c r="F94" s="99">
        <v>39526</v>
      </c>
    </row>
    <row r="95" spans="2:20" x14ac:dyDescent="0.25">
      <c r="B95" s="9">
        <v>772</v>
      </c>
      <c r="C95" s="12" t="s">
        <v>126</v>
      </c>
      <c r="D95" s="97"/>
      <c r="E95" s="55">
        <v>12007</v>
      </c>
      <c r="F95" s="55"/>
    </row>
    <row r="96" spans="2:20" x14ac:dyDescent="0.25">
      <c r="B96" s="14">
        <v>771774</v>
      </c>
      <c r="C96" s="12" t="s">
        <v>127</v>
      </c>
      <c r="D96" s="97"/>
      <c r="E96" s="55"/>
      <c r="F96" s="55"/>
    </row>
    <row r="97" spans="2:6" x14ac:dyDescent="0.25">
      <c r="B97" s="9">
        <v>773</v>
      </c>
      <c r="C97" s="12" t="s">
        <v>128</v>
      </c>
      <c r="D97" s="97"/>
      <c r="E97" s="55"/>
      <c r="F97" s="55"/>
    </row>
    <row r="98" spans="2:6" x14ac:dyDescent="0.25">
      <c r="B98" s="13" t="s">
        <v>129</v>
      </c>
      <c r="C98" s="12" t="s">
        <v>130</v>
      </c>
      <c r="D98" s="97"/>
      <c r="E98" s="55"/>
      <c r="F98" s="55"/>
    </row>
    <row r="99" spans="2:6" x14ac:dyDescent="0.25">
      <c r="B99" s="9" t="s">
        <v>131</v>
      </c>
      <c r="C99" s="12" t="s">
        <v>132</v>
      </c>
      <c r="D99" s="97"/>
      <c r="E99" s="55"/>
      <c r="F99" s="55"/>
    </row>
    <row r="100" spans="2:6" ht="24.75" x14ac:dyDescent="0.25">
      <c r="B100" s="13" t="s">
        <v>133</v>
      </c>
      <c r="C100" s="12" t="s">
        <v>134</v>
      </c>
      <c r="D100" s="97"/>
      <c r="E100" s="55">
        <v>10</v>
      </c>
      <c r="F100" s="55">
        <v>183</v>
      </c>
    </row>
    <row r="101" spans="2:6" ht="24.75" x14ac:dyDescent="0.25">
      <c r="B101" s="9"/>
      <c r="C101" s="10" t="s">
        <v>135</v>
      </c>
      <c r="D101" s="97"/>
      <c r="E101" s="57">
        <f>SUM(E102:E108)</f>
        <v>0</v>
      </c>
      <c r="F101" s="57">
        <f>SUM(F102:F108)</f>
        <v>0</v>
      </c>
    </row>
    <row r="102" spans="2:6" x14ac:dyDescent="0.25">
      <c r="B102" s="9">
        <v>730</v>
      </c>
      <c r="C102" s="12" t="s">
        <v>136</v>
      </c>
      <c r="D102" s="11"/>
      <c r="E102" s="55"/>
      <c r="F102" s="55"/>
    </row>
    <row r="103" spans="2:6" x14ac:dyDescent="0.25">
      <c r="B103" s="9">
        <v>732</v>
      </c>
      <c r="C103" s="12" t="s">
        <v>137</v>
      </c>
      <c r="D103" s="11"/>
      <c r="E103" s="55"/>
      <c r="F103" s="55"/>
    </row>
    <row r="104" spans="2:6" x14ac:dyDescent="0.25">
      <c r="B104" s="9">
        <v>734</v>
      </c>
      <c r="C104" s="12" t="s">
        <v>138</v>
      </c>
      <c r="D104" s="11"/>
      <c r="E104" s="55"/>
      <c r="F104" s="55"/>
    </row>
    <row r="105" spans="2:6" ht="24.75" x14ac:dyDescent="0.25">
      <c r="B105" s="13" t="s">
        <v>139</v>
      </c>
      <c r="C105" s="12" t="s">
        <v>140</v>
      </c>
      <c r="D105" s="11"/>
      <c r="E105" s="55"/>
      <c r="F105" s="55"/>
    </row>
    <row r="106" spans="2:6" ht="24.75" x14ac:dyDescent="0.25">
      <c r="B106" s="13" t="s">
        <v>141</v>
      </c>
      <c r="C106" s="12" t="s">
        <v>142</v>
      </c>
      <c r="D106" s="11"/>
      <c r="E106" s="55"/>
      <c r="F106" s="55"/>
    </row>
    <row r="107" spans="2:6" x14ac:dyDescent="0.25">
      <c r="B107" s="14">
        <v>745746747</v>
      </c>
      <c r="C107" s="12" t="s">
        <v>143</v>
      </c>
      <c r="D107" s="11"/>
      <c r="E107" s="55"/>
      <c r="F107" s="55"/>
    </row>
    <row r="108" spans="2:6" x14ac:dyDescent="0.25">
      <c r="B108" s="14">
        <v>748749</v>
      </c>
      <c r="C108" s="12" t="s">
        <v>144</v>
      </c>
      <c r="D108" s="11"/>
      <c r="E108" s="55"/>
      <c r="F108" s="55"/>
    </row>
    <row r="109" spans="2:6" ht="24.75" x14ac:dyDescent="0.25">
      <c r="B109" s="9"/>
      <c r="C109" s="10" t="s">
        <v>145</v>
      </c>
      <c r="D109" s="11"/>
      <c r="E109" s="57">
        <f>E93-E101</f>
        <v>48256</v>
      </c>
      <c r="F109" s="57">
        <f>F93-F101</f>
        <v>39709</v>
      </c>
    </row>
    <row r="110" spans="2:6" ht="24.75" x14ac:dyDescent="0.25">
      <c r="B110" s="9"/>
      <c r="C110" s="10" t="s">
        <v>146</v>
      </c>
      <c r="D110" s="97"/>
      <c r="E110" s="57">
        <f>E76+E77</f>
        <v>-159612</v>
      </c>
      <c r="F110" s="57">
        <f>F76+F77</f>
        <v>-37546</v>
      </c>
    </row>
    <row r="111" spans="2:6" x14ac:dyDescent="0.25">
      <c r="B111" s="9"/>
      <c r="C111" s="10" t="s">
        <v>147</v>
      </c>
      <c r="D111" s="97"/>
      <c r="E111" s="55">
        <f>E112+E113</f>
        <v>0</v>
      </c>
      <c r="F111" s="55">
        <f>F112+F113</f>
        <v>0</v>
      </c>
    </row>
    <row r="112" spans="2:6" x14ac:dyDescent="0.25">
      <c r="B112" s="9">
        <v>820</v>
      </c>
      <c r="C112" s="12" t="s">
        <v>148</v>
      </c>
      <c r="D112" s="11"/>
      <c r="E112" s="55"/>
      <c r="F112" s="55"/>
    </row>
    <row r="113" spans="2:6" x14ac:dyDescent="0.25">
      <c r="B113" s="9">
        <v>823</v>
      </c>
      <c r="C113" s="12" t="s">
        <v>149</v>
      </c>
      <c r="D113" s="97"/>
      <c r="E113" s="55"/>
      <c r="F113" s="55"/>
    </row>
    <row r="114" spans="2:6" x14ac:dyDescent="0.25">
      <c r="B114" s="9"/>
      <c r="C114" s="10" t="s">
        <v>150</v>
      </c>
      <c r="D114" s="92"/>
      <c r="E114" s="57">
        <f>E110+E111</f>
        <v>-159612</v>
      </c>
      <c r="F114" s="57">
        <f>F110+F111</f>
        <v>-37546</v>
      </c>
    </row>
    <row r="115" spans="2:6" x14ac:dyDescent="0.25">
      <c r="B115" s="9"/>
      <c r="C115" s="10" t="s">
        <v>151</v>
      </c>
      <c r="D115" s="11"/>
      <c r="E115" s="55"/>
      <c r="F115" s="55"/>
    </row>
    <row r="116" spans="2:6" ht="24.75" x14ac:dyDescent="0.25">
      <c r="B116" s="13" t="s">
        <v>152</v>
      </c>
      <c r="C116" s="12" t="s">
        <v>153</v>
      </c>
      <c r="D116" s="11"/>
      <c r="E116" s="55"/>
      <c r="F116" s="55"/>
    </row>
    <row r="117" spans="2:6" x14ac:dyDescent="0.25">
      <c r="B117" s="9"/>
      <c r="C117" s="10" t="s">
        <v>154</v>
      </c>
      <c r="D117" s="92"/>
      <c r="E117" s="55"/>
      <c r="F117" s="55"/>
    </row>
    <row r="118" spans="2:6" x14ac:dyDescent="0.25">
      <c r="B118" s="15"/>
      <c r="C118" s="16"/>
      <c r="D118" s="17"/>
      <c r="E118" s="17"/>
      <c r="F118" s="17"/>
    </row>
    <row r="119" spans="2:6" x14ac:dyDescent="0.25">
      <c r="B119" s="5" t="s">
        <v>290</v>
      </c>
      <c r="C119" s="44"/>
      <c r="D119" s="6"/>
      <c r="E119" s="6"/>
      <c r="F119" s="6"/>
    </row>
    <row r="120" spans="2:6" x14ac:dyDescent="0.25">
      <c r="B120" s="67" t="s">
        <v>346</v>
      </c>
      <c r="C120" s="70"/>
      <c r="D120" s="6"/>
      <c r="E120" s="95"/>
      <c r="F120" s="6"/>
    </row>
    <row r="121" spans="2:6" x14ac:dyDescent="0.25">
      <c r="B121" s="5"/>
      <c r="C121" s="5"/>
      <c r="D121" s="18"/>
      <c r="E121" s="18"/>
      <c r="F121" s="6"/>
    </row>
    <row r="122" spans="2:6" x14ac:dyDescent="0.25">
      <c r="B122" s="5" t="s">
        <v>289</v>
      </c>
      <c r="C122" s="19"/>
      <c r="D122" s="6"/>
      <c r="E122" s="6"/>
      <c r="F122" s="6"/>
    </row>
    <row r="123" spans="2:6" x14ac:dyDescent="0.25">
      <c r="B123" s="19" t="s">
        <v>353</v>
      </c>
      <c r="D123" s="20"/>
      <c r="E123" s="20"/>
      <c r="F123" s="6"/>
    </row>
    <row r="124" spans="2:6" x14ac:dyDescent="0.25">
      <c r="B124" s="6"/>
      <c r="C124" s="6"/>
      <c r="D124" s="6"/>
      <c r="E124" s="95"/>
      <c r="F124" s="6"/>
    </row>
    <row r="126" spans="2:6" x14ac:dyDescent="0.25">
      <c r="E126" s="85"/>
    </row>
  </sheetData>
  <mergeCells count="6">
    <mergeCell ref="B5:F5"/>
    <mergeCell ref="B6:F6"/>
    <mergeCell ref="B7:B8"/>
    <mergeCell ref="C7:C8"/>
    <mergeCell ref="D7:D8"/>
    <mergeCell ref="E7:F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IPK</vt:lpstr>
      <vt:lpstr>BNT </vt:lpstr>
      <vt:lpstr>BS</vt:lpstr>
      <vt:lpstr>BU</vt:lpstr>
      <vt:lpstr>_3._Neto_finansijski_rezultat_od_ulaganja__sredstava_tehničkih_rezervi_i_matematičke_rezerve__1_2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lifeadmin</dc:creator>
  <cp:lastModifiedBy>Danijela Rajovic</cp:lastModifiedBy>
  <cp:lastPrinted>2017-11-16T14:43:56Z</cp:lastPrinted>
  <dcterms:created xsi:type="dcterms:W3CDTF">2012-03-17T08:45:44Z</dcterms:created>
  <dcterms:modified xsi:type="dcterms:W3CDTF">2017-11-16T14:44:47Z</dcterms:modified>
</cp:coreProperties>
</file>