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2"/>
  </bookViews>
  <sheets>
    <sheet name="Bilans stanja   30.06.2018" sheetId="1" r:id="rId1"/>
    <sheet name="Bilans uspjeha 30.06.2018" sheetId="2" r:id="rId2"/>
    <sheet name="Promjene na kapitalu 30.06.2018" sheetId="3" r:id="rId3"/>
    <sheet name="Novcani tok 30.06.2018" sheetId="4" r:id="rId4"/>
  </sheets>
  <externalReferences>
    <externalReference r:id="rId7"/>
  </externalReferences>
  <definedNames>
    <definedName name="_xlnm.Print_Area" localSheetId="1">'Bilans uspjeha 30.06.2018'!#REF!</definedName>
    <definedName name="_xlnm.Print_Area" localSheetId="3">'Novcani tok 30.06.2018'!#REF!</definedName>
    <definedName name="_xlnm.Print_Area" localSheetId="2">'Promjene na kapitalu 30.06.2018'!$A$1:$K$39</definedName>
  </definedNames>
  <calcPr fullCalcOnLoad="1"/>
</workbook>
</file>

<file path=xl/sharedStrings.xml><?xml version="1.0" encoding="utf-8"?>
<sst xmlns="http://schemas.openxmlformats.org/spreadsheetml/2006/main" count="428" uniqueCount="382">
  <si>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</si>
  <si>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</si>
  <si>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</si>
  <si>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</si>
  <si>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</si>
  <si>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</si>
  <si>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</si>
  <si>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</si>
  <si>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</si>
  <si>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</si>
  <si>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</si>
  <si>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</si>
  <si>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</si>
  <si>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</si>
  <si>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</si>
  <si>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</si>
  <si>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</si>
  <si>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</si>
  <si>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</si>
  <si>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</si>
  <si>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</si>
  <si>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</si>
  <si>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</si>
  <si>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</si>
  <si>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</si>
  <si>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</si>
  <si>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</si>
  <si>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</si>
  <si>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</si>
  <si>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</si>
  <si>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</si>
  <si>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</si>
  <si>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</si>
  <si>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</si>
  <si>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</si>
  <si>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</si>
  <si>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</si>
  <si>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</si>
  <si>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</si>
  <si>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</si>
  <si>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</si>
  <si>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</si>
  <si>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</si>
  <si>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</si>
  <si>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</si>
  <si>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</si>
  <si>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</si>
  <si>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</si>
  <si>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</si>
  <si>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</si>
  <si>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</si>
  <si>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</si>
  <si>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</si>
  <si>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</si>
  <si>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</si>
  <si>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</si>
  <si>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</si>
  <si>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</si>
  <si>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</si>
  <si>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</si>
  <si>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</si>
  <si>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</si>
  <si>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</si>
  <si>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</si>
  <si>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</si>
  <si>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</si>
  <si>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</si>
  <si>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</si>
  <si>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</si>
  <si>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</si>
  <si>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</si>
  <si>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</si>
  <si>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</si>
  <si>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</si>
  <si>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</si>
  <si>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</si>
  <si>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</si>
  <si>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</si>
  <si>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</si>
  <si>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</si>
  <si>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</si>
  <si>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</si>
  <si>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</si>
  <si>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</si>
  <si>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</si>
  <si>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</si>
  <si>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</si>
  <si>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</si>
  <si>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</si>
  <si>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</si>
  <si>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</si>
  <si>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</si>
  <si>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</si>
  <si>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</si>
  <si>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</si>
  <si>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</si>
  <si>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</si>
  <si>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</si>
  <si>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</si>
  <si>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</si>
  <si>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</si>
  <si>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</si>
  <si>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</si>
  <si>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</si>
  <si>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</si>
  <si>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</si>
  <si>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</si>
  <si>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</si>
  <si>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</si>
  <si>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</si>
  <si>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</si>
  <si>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</si>
  <si>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</si>
  <si>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</si>
  <si>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</si>
  <si>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</si>
  <si>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</si>
  <si>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</si>
  <si>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</si>
  <si>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</si>
  <si>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</si>
  <si>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</si>
  <si>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</si>
  <si>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</si>
  <si>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</si>
  <si>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</si>
  <si>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</si>
  <si>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</si>
  <si>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</si>
  <si>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</si>
  <si>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</si>
  <si>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</si>
  <si>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</si>
  <si>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</si>
  <si>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</si>
  <si>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</si>
  <si>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</si>
  <si>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</si>
  <si>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</si>
  <si>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</si>
  <si>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</si>
  <si>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</si>
  <si>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</si>
  <si>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</si>
  <si>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</si>
  <si>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</si>
  <si>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</si>
  <si>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</si>
  <si>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</si>
  <si>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</si>
  <si>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</si>
  <si>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</si>
  <si>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</si>
  <si>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</si>
  <si>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</si>
  <si>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</si>
  <si>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</si>
  <si>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</si>
  <si>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</si>
  <si>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</si>
  <si>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</si>
  <si>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</si>
  <si>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</si>
  <si>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</si>
  <si>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</si>
  <si>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</si>
  <si>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</si>
  <si>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</si>
  <si>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</si>
  <si>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</si>
  <si>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</si>
  <si>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</si>
  <si>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</si>
  <si>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</si>
  <si>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</si>
  <si>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</si>
  <si>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</si>
  <si>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</si>
  <si>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</si>
  <si>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</si>
  <si>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</si>
  <si>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</si>
  <si>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</si>
  <si>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</si>
  <si>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</si>
  <si>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</si>
  <si>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</si>
  <si>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</si>
  <si>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</si>
  <si>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</si>
  <si>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</si>
  <si>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</si>
  <si>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</si>
  <si>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</si>
  <si>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</si>
  <si>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</si>
  <si>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</si>
  <si>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</si>
  <si>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</si>
  <si>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</si>
  <si>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</si>
  <si>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</si>
  <si>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</si>
  <si>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</si>
  <si>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</si>
  <si>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</si>
  <si>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</si>
  <si>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</si>
  <si>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</si>
  <si>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</si>
  <si>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</si>
  <si>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</si>
  <si>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</si>
  <si>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</si>
  <si>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</si>
  <si>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</si>
  <si>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</si>
  <si>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</si>
  <si>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</si>
  <si>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</si>
  <si>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</si>
  <si>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</si>
  <si>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</si>
  <si>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</si>
  <si>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</si>
  <si>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</si>
  <si>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</si>
  <si>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</si>
  <si>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</si>
  <si>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</si>
  <si>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</si>
  <si>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</si>
  <si>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</si>
  <si>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</si>
  <si>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</si>
  <si>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</si>
  <si>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</si>
  <si>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</si>
  <si>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</si>
  <si>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</si>
  <si>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</si>
  <si>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</si>
  <si>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</si>
  <si>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</si>
  <si>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</si>
  <si>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</si>
  <si>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</si>
  <si>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</si>
  <si>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</si>
  <si>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</si>
  <si>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</si>
  <si>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</si>
  <si>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</si>
  <si>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</si>
  <si>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</si>
  <si>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</si>
  <si>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</si>
  <si>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</si>
  <si>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</si>
  <si>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</si>
  <si>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</si>
  <si>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</si>
  <si>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</si>
  <si>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</si>
  <si>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</si>
  <si>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</si>
  <si>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</si>
  <si>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</si>
  <si>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</si>
  <si>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</si>
  <si>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</si>
  <si>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</si>
  <si>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</si>
  <si>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</si>
  <si>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</si>
  <si>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</si>
  <si>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</si>
  <si>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</si>
  <si>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</si>
  <si>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</si>
  <si>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</si>
  <si>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</si>
  <si>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</si>
  <si>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</si>
  <si>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</si>
  <si>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</si>
  <si>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</si>
  <si>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</si>
  <si>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</si>
  <si>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</si>
  <si>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</si>
  <si>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</si>
  <si>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</si>
  <si>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</si>
  <si>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</si>
  <si>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</si>
  <si>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</si>
  <si>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</si>
  <si>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</si>
  <si>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</si>
  <si>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</si>
  <si>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</si>
  <si>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</si>
  <si>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</si>
  <si>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</si>
  <si>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</si>
  <si>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</si>
  <si>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</si>
  <si>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</si>
  <si>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</si>
  <si>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</si>
  <si>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</si>
  <si>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</si>
  <si>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</si>
  <si>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</si>
  <si>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</si>
  <si>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</si>
  <si>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</si>
  <si>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</si>
  <si>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</si>
  <si>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</si>
  <si>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</si>
  <si>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</si>
  <si>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</si>
  <si>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</si>
  <si>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</si>
  <si>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</si>
  <si>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</si>
  <si>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</si>
  <si>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</si>
  <si>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</si>
  <si>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</si>
  <si>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</si>
  <si>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</si>
  <si>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</si>
  <si>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</si>
  <si>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</si>
  <si>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</si>
  <si>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</si>
  <si>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</si>
  <si>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Lice odgovorno za sastavljanje bilansa:  CAKIC VESNA</t>
  </si>
  <si>
    <t>U  PODGORICI</t>
  </si>
  <si>
    <t>Lice odgovorno za sastavljanje bilansa: CAKIC VESNA</t>
  </si>
  <si>
    <t>Izvršni direktor  NEBOJSA SCEKIC</t>
  </si>
  <si>
    <t>Sjedište: PODGORICA</t>
  </si>
  <si>
    <t>Vrsta osiguranja: NEZIVOTNO OSIGURANJE</t>
  </si>
  <si>
    <t>Šifra djelatnosti:  6512</t>
  </si>
  <si>
    <t>U PODGORICI</t>
  </si>
  <si>
    <t>Izvršni direktor: NEBOJSA  SCEKIC</t>
  </si>
  <si>
    <t>Sjedište:  PODGORICA</t>
  </si>
  <si>
    <t>Šifra djelatnosti: 6512</t>
  </si>
  <si>
    <t>720, 734</t>
  </si>
  <si>
    <t>09</t>
  </si>
  <si>
    <t>192</t>
  </si>
  <si>
    <t xml:space="preserve"> 19</t>
  </si>
  <si>
    <t>470,471,472,475</t>
  </si>
  <si>
    <t>430,432,434</t>
  </si>
  <si>
    <r>
      <t xml:space="preserve">Naziv društva za osiguranje: </t>
    </r>
    <r>
      <rPr>
        <b/>
        <sz val="11"/>
        <color indexed="8"/>
        <rFont val="Calibri"/>
        <family val="2"/>
      </rPr>
      <t xml:space="preserve">AKCIONARSKO DRUSTVO  </t>
    </r>
    <r>
      <rPr>
        <b/>
        <sz val="11"/>
        <color indexed="8"/>
        <rFont val="Calibri"/>
        <family val="2"/>
      </rPr>
      <t>SAVA</t>
    </r>
    <r>
      <rPr>
        <b/>
        <sz val="11"/>
        <color indexed="8"/>
        <rFont val="Calibri"/>
        <family val="2"/>
      </rPr>
      <t xml:space="preserve"> OSIGURANJE PODGORICA </t>
    </r>
  </si>
  <si>
    <t xml:space="preserve">Naziv društva za osiguranje: AKCIONARSKO DRUSTVO SAVA OSIGURANJE PODGORICA </t>
  </si>
  <si>
    <t>3</t>
  </si>
  <si>
    <t>4</t>
  </si>
  <si>
    <t>Izvršni direktor:        NEBOJŠA ŠĆEKIĆ</t>
  </si>
  <si>
    <r>
      <t xml:space="preserve">Naziv društva za osiguranje: </t>
    </r>
    <r>
      <rPr>
        <b/>
        <sz val="16"/>
        <color indexed="8"/>
        <rFont val="Calibri"/>
        <family val="2"/>
      </rPr>
      <t>AKCIONARSKO DRUSTVO  SAVA</t>
    </r>
    <r>
      <rPr>
        <b/>
        <sz val="16"/>
        <color indexed="8"/>
        <rFont val="Calibri"/>
        <family val="2"/>
      </rPr>
      <t xml:space="preserve"> OSIGURANJE PODGORICA </t>
    </r>
  </si>
  <si>
    <r>
      <t>740</t>
    </r>
    <r>
      <rPr>
        <b/>
        <sz val="16"/>
        <rFont val="Calibri"/>
        <family val="2"/>
      </rPr>
      <t>,741,</t>
    </r>
    <r>
      <rPr>
        <sz val="16"/>
        <rFont val="Calibri"/>
        <family val="2"/>
      </rPr>
      <t>742,743,</t>
    </r>
    <r>
      <rPr>
        <b/>
        <sz val="16"/>
        <rFont val="Calibri"/>
        <family val="2"/>
      </rPr>
      <t>744</t>
    </r>
    <r>
      <rPr>
        <sz val="16"/>
        <rFont val="Calibri"/>
        <family val="2"/>
      </rPr>
      <t>,745,746,</t>
    </r>
  </si>
  <si>
    <r>
      <t xml:space="preserve">783, 784, </t>
    </r>
    <r>
      <rPr>
        <b/>
        <sz val="16"/>
        <rFont val="Calibri"/>
        <family val="2"/>
      </rPr>
      <t>785, 786</t>
    </r>
    <r>
      <rPr>
        <sz val="16"/>
        <rFont val="Calibri"/>
        <family val="2"/>
      </rPr>
      <t>,787,788,</t>
    </r>
    <r>
      <rPr>
        <b/>
        <sz val="16"/>
        <rFont val="Calibri"/>
        <family val="2"/>
      </rPr>
      <t>789,</t>
    </r>
  </si>
  <si>
    <r>
      <t xml:space="preserve">Naziv društva za osiguranje: </t>
    </r>
    <r>
      <rPr>
        <b/>
        <sz val="16"/>
        <color indexed="8"/>
        <rFont val="Calibri"/>
        <family val="2"/>
      </rPr>
      <t xml:space="preserve">AKCIONARSKO DRUSTVO  SAVA OSIGURANJE PODGORICA </t>
    </r>
  </si>
  <si>
    <r>
      <t>Sjedište:</t>
    </r>
    <r>
      <rPr>
        <b/>
        <sz val="16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</si>
  <si>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6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</si>
  <si>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6"/>
        <color indexed="8"/>
        <rFont val="Calibri"/>
        <family val="2"/>
      </rPr>
      <t>6512</t>
    </r>
  </si>
  <si>
    <t>Izvršni direktor:        NEBOJSA SCEKIC</t>
  </si>
  <si>
    <t>Lice odgovorno za sastavljanje bilansa:  VESNA CAKIĆ</t>
  </si>
  <si>
    <t>U Podgorici</t>
  </si>
  <si>
    <t>Vrsta osiguranja: NEŽIVOTNO OSIGURANJE</t>
  </si>
  <si>
    <t>od   01.01.2018  do   30.06.2018</t>
  </si>
  <si>
    <t>Datum,18.07.2017</t>
  </si>
  <si>
    <t>Datum, 17.07..2018</t>
  </si>
  <si>
    <t>Stanje na dan 30.jun 2018godine</t>
  </si>
  <si>
    <t>od  01.01.2018  do  30.06.2018</t>
  </si>
  <si>
    <t>Datum: 17.07.2018.godine</t>
  </si>
  <si>
    <t>od   01.01.2018. do  30.06.2018.</t>
  </si>
  <si>
    <t>od   01.01.2018   do  30.06.2018</t>
  </si>
  <si>
    <t>Datum17.07.2018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</si>
</sst>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Din.&quot;"/>
    <numFmt numFmtId="185" formatCode="0.0"/>
    <numFmt numFmtId="186" formatCode="[$-12C1A]#,##0.00"/>
    <numFmt numFmtId="187" formatCode="#,##0.000000000"/>
    <numFmt numFmtId="188" formatCode="#,##0_ ;\-#,##0\ "/>
    <numFmt numFmtId="189" formatCode="#,##0.0000000000"/>
    <numFmt numFmtId="190" formatCode="#,##0.00000000000"/>
    <numFmt numFmtId="191" formatCode="[$-12C1A]d\.m\.yyyy\ h:mm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30"/>
      <name val="Calibri"/>
      <family val="2"/>
    </font>
    <font>
      <sz val="16"/>
      <color indexed="8"/>
      <name val="Calibri"/>
      <family val="2"/>
    </font>
    <font>
      <sz val="16"/>
      <color indexed="30"/>
      <name val="Cambria"/>
      <family val="1"/>
    </font>
    <font>
      <b/>
      <sz val="16"/>
      <color indexed="30"/>
      <name val="Cambria"/>
      <family val="1"/>
    </font>
    <font>
      <sz val="16"/>
      <color indexed="30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6"/>
      <color indexed="10"/>
      <name val="Calibri"/>
      <family val="2"/>
    </font>
    <font>
      <b/>
      <u val="singleAccounting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rgb="FF0070C0"/>
      <name val="Cambria"/>
      <family val="1"/>
    </font>
    <font>
      <b/>
      <sz val="16"/>
      <color rgb="FF0070C0"/>
      <name val="Cambria"/>
      <family val="1"/>
    </font>
    <font>
      <sz val="16"/>
      <color rgb="FF000000"/>
      <name val="Calibri"/>
      <family val="2"/>
    </font>
    <font>
      <sz val="16"/>
      <color rgb="FF0070C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/>
      <right style="thin">
        <color theme="3" tint="0.39998000860214233"/>
      </right>
      <top style="thin"/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/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/>
    </border>
    <border>
      <left/>
      <right/>
      <top/>
      <bottom style="thin"/>
    </border>
    <border>
      <left style="thin">
        <color theme="3" tint="0.39998000860214233"/>
      </left>
      <right>
        <color indexed="63"/>
      </right>
      <top style="thin"/>
      <bottom style="thin">
        <color theme="3" tint="0.39998000860214233"/>
      </bottom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19" fillId="33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3" fontId="23" fillId="0" borderId="10" xfId="0" applyNumberFormat="1" applyFont="1" applyBorder="1" applyAlignment="1" applyProtection="1">
      <alignment/>
      <protection/>
    </xf>
    <xf numFmtId="3" fontId="19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19" fillId="33" borderId="10" xfId="0" applyNumberFormat="1" applyFont="1" applyFill="1" applyBorder="1" applyAlignment="1">
      <alignment/>
    </xf>
    <xf numFmtId="3" fontId="19" fillId="0" borderId="10" xfId="0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3" fontId="19" fillId="0" borderId="10" xfId="0" applyNumberFormat="1" applyFont="1" applyFill="1" applyBorder="1" applyAlignment="1" applyProtection="1">
      <alignment/>
      <protection locked="0"/>
    </xf>
    <xf numFmtId="43" fontId="0" fillId="0" borderId="0" xfId="42" applyFont="1" applyAlignment="1">
      <alignment/>
    </xf>
    <xf numFmtId="3" fontId="54" fillId="0" borderId="10" xfId="0" applyNumberFormat="1" applyFont="1" applyBorder="1" applyAlignment="1" applyProtection="1">
      <alignment/>
      <protection locked="0"/>
    </xf>
    <xf numFmtId="43" fontId="0" fillId="0" borderId="0" xfId="42" applyFont="1" applyAlignment="1">
      <alignment/>
    </xf>
    <xf numFmtId="43" fontId="0" fillId="0" borderId="0" xfId="42" applyFont="1" applyAlignment="1" applyProtection="1">
      <alignment/>
      <protection locked="0"/>
    </xf>
    <xf numFmtId="43" fontId="24" fillId="0" borderId="11" xfId="42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wrapText="1"/>
    </xf>
    <xf numFmtId="0" fontId="25" fillId="0" borderId="11" xfId="0" applyFont="1" applyBorder="1" applyAlignment="1" applyProtection="1">
      <alignment horizontal="center"/>
      <protection locked="0"/>
    </xf>
    <xf numFmtId="188" fontId="26" fillId="0" borderId="11" xfId="42" applyNumberFormat="1" applyFont="1" applyFill="1" applyBorder="1" applyAlignment="1" applyProtection="1">
      <alignment/>
      <protection/>
    </xf>
    <xf numFmtId="0" fontId="27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9" fillId="0" borderId="11" xfId="0" applyFont="1" applyBorder="1" applyAlignment="1" applyProtection="1">
      <alignment/>
      <protection locked="0"/>
    </xf>
    <xf numFmtId="188" fontId="29" fillId="0" borderId="11" xfId="42" applyNumberFormat="1" applyFont="1" applyFill="1" applyBorder="1" applyAlignment="1" applyProtection="1">
      <alignment/>
      <protection/>
    </xf>
    <xf numFmtId="0" fontId="19" fillId="0" borderId="11" xfId="0" applyFont="1" applyBorder="1" applyAlignment="1">
      <alignment horizontal="right"/>
    </xf>
    <xf numFmtId="0" fontId="29" fillId="0" borderId="11" xfId="0" applyFont="1" applyBorder="1" applyAlignment="1">
      <alignment wrapText="1"/>
    </xf>
    <xf numFmtId="188" fontId="3" fillId="0" borderId="11" xfId="42" applyNumberFormat="1" applyFont="1" applyFill="1" applyBorder="1" applyAlignment="1" applyProtection="1">
      <alignment horizontal="right" vertical="center"/>
      <protection/>
    </xf>
    <xf numFmtId="0" fontId="29" fillId="0" borderId="11" xfId="0" applyFont="1" applyBorder="1" applyAlignment="1">
      <alignment/>
    </xf>
    <xf numFmtId="188" fontId="29" fillId="0" borderId="11" xfId="42" applyNumberFormat="1" applyFont="1" applyFill="1" applyBorder="1" applyAlignment="1" applyProtection="1">
      <alignment/>
      <protection locked="0"/>
    </xf>
    <xf numFmtId="188" fontId="26" fillId="0" borderId="11" xfId="42" applyNumberFormat="1" applyFont="1" applyBorder="1" applyAlignment="1" applyProtection="1">
      <alignment/>
      <protection/>
    </xf>
    <xf numFmtId="188" fontId="29" fillId="0" borderId="11" xfId="42" applyNumberFormat="1" applyFont="1" applyBorder="1" applyAlignment="1" applyProtection="1">
      <alignment/>
      <protection locked="0"/>
    </xf>
    <xf numFmtId="0" fontId="28" fillId="0" borderId="11" xfId="0" applyFont="1" applyBorder="1" applyAlignment="1">
      <alignment wrapText="1"/>
    </xf>
    <xf numFmtId="188" fontId="29" fillId="0" borderId="11" xfId="42" applyNumberFormat="1" applyFont="1" applyFill="1" applyBorder="1" applyAlignment="1" applyProtection="1">
      <alignment horizontal="right"/>
      <protection locked="0"/>
    </xf>
    <xf numFmtId="188" fontId="29" fillId="0" borderId="11" xfId="42" applyNumberFormat="1" applyFont="1" applyBorder="1" applyAlignment="1" applyProtection="1">
      <alignment/>
      <protection locked="0"/>
    </xf>
    <xf numFmtId="0" fontId="23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0" fontId="53" fillId="0" borderId="0" xfId="0" applyFont="1" applyAlignment="1">
      <alignment/>
    </xf>
    <xf numFmtId="188" fontId="29" fillId="0" borderId="11" xfId="42" applyNumberFormat="1" applyFont="1" applyBorder="1" applyAlignment="1" applyProtection="1">
      <alignment/>
      <protection/>
    </xf>
    <xf numFmtId="43" fontId="19" fillId="0" borderId="0" xfId="42" applyFont="1" applyBorder="1" applyAlignment="1">
      <alignment/>
    </xf>
    <xf numFmtId="0" fontId="53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23" fillId="0" borderId="0" xfId="0" applyFont="1" applyBorder="1" applyAlignment="1" applyProtection="1">
      <alignment/>
      <protection locked="0"/>
    </xf>
    <xf numFmtId="43" fontId="23" fillId="0" borderId="0" xfId="42" applyFont="1" applyBorder="1" applyAlignment="1">
      <alignment/>
    </xf>
    <xf numFmtId="0" fontId="55" fillId="0" borderId="0" xfId="0" applyFont="1" applyAlignment="1">
      <alignment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53" fillId="0" borderId="0" xfId="0" applyFont="1" applyAlignment="1" applyProtection="1">
      <alignment/>
      <protection locked="0"/>
    </xf>
    <xf numFmtId="43" fontId="53" fillId="0" borderId="0" xfId="42" applyFont="1" applyAlignment="1" applyProtection="1">
      <alignment/>
      <protection locked="0"/>
    </xf>
    <xf numFmtId="0" fontId="56" fillId="0" borderId="0" xfId="0" applyFont="1" applyAlignment="1">
      <alignment/>
    </xf>
    <xf numFmtId="0" fontId="56" fillId="0" borderId="0" xfId="0" applyFont="1" applyAlignment="1" applyProtection="1">
      <alignment/>
      <protection locked="0"/>
    </xf>
    <xf numFmtId="43" fontId="56" fillId="0" borderId="0" xfId="42" applyFont="1" applyAlignment="1">
      <alignment/>
    </xf>
    <xf numFmtId="0" fontId="57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0" fontId="57" fillId="0" borderId="0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/>
      <protection locked="0"/>
    </xf>
    <xf numFmtId="43" fontId="6" fillId="34" borderId="10" xfId="42" applyFont="1" applyFill="1" applyBorder="1" applyAlignment="1" applyProtection="1">
      <alignment/>
      <protection locked="0"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 applyProtection="1">
      <alignment/>
      <protection locked="0"/>
    </xf>
    <xf numFmtId="3" fontId="5" fillId="35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Border="1" applyAlignment="1">
      <alignment wrapText="1"/>
    </xf>
    <xf numFmtId="0" fontId="6" fillId="35" borderId="14" xfId="0" applyFont="1" applyFill="1" applyBorder="1" applyAlignment="1">
      <alignment horizontal="center"/>
    </xf>
    <xf numFmtId="3" fontId="5" fillId="34" borderId="10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/>
      <protection locked="0"/>
    </xf>
    <xf numFmtId="0" fontId="5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3" fontId="6" fillId="35" borderId="1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3" fontId="5" fillId="35" borderId="1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 horizontal="center" wrapText="1"/>
    </xf>
    <xf numFmtId="0" fontId="6" fillId="36" borderId="14" xfId="0" applyFont="1" applyFill="1" applyBorder="1" applyAlignment="1">
      <alignment horizontal="center"/>
    </xf>
    <xf numFmtId="3" fontId="5" fillId="36" borderId="10" xfId="0" applyNumberFormat="1" applyFont="1" applyFill="1" applyBorder="1" applyAlignment="1" applyProtection="1">
      <alignment/>
      <protection/>
    </xf>
    <xf numFmtId="0" fontId="6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3" fontId="6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 applyProtection="1">
      <alignment/>
      <protection locked="0"/>
    </xf>
    <xf numFmtId="3" fontId="5" fillId="34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 locked="0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3" fontId="6" fillId="0" borderId="16" xfId="0" applyNumberFormat="1" applyFont="1" applyBorder="1" applyAlignment="1" applyProtection="1">
      <alignment/>
      <protection locked="0"/>
    </xf>
    <xf numFmtId="4" fontId="6" fillId="0" borderId="16" xfId="0" applyNumberFormat="1" applyFont="1" applyBorder="1" applyAlignment="1" applyProtection="1">
      <alignment/>
      <protection locked="0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43" fontId="56" fillId="0" borderId="0" xfId="42" applyFont="1" applyFill="1" applyAlignment="1">
      <alignment/>
    </xf>
    <xf numFmtId="0" fontId="58" fillId="0" borderId="0" xfId="0" applyFont="1" applyFill="1" applyAlignment="1">
      <alignment/>
    </xf>
    <xf numFmtId="43" fontId="56" fillId="0" borderId="0" xfId="0" applyNumberFormat="1" applyFont="1" applyFill="1" applyAlignment="1">
      <alignment/>
    </xf>
    <xf numFmtId="0" fontId="61" fillId="0" borderId="0" xfId="0" applyFont="1" applyBorder="1" applyAlignment="1" applyProtection="1">
      <alignment vertical="top"/>
      <protection locked="0"/>
    </xf>
    <xf numFmtId="0" fontId="56" fillId="0" borderId="0" xfId="0" applyFont="1" applyBorder="1" applyAlignment="1" applyProtection="1">
      <alignment vertical="top"/>
      <protection locked="0"/>
    </xf>
    <xf numFmtId="0" fontId="61" fillId="0" borderId="0" xfId="0" applyFont="1" applyFill="1" applyBorder="1" applyAlignment="1">
      <alignment vertical="top"/>
    </xf>
    <xf numFmtId="43" fontId="56" fillId="0" borderId="0" xfId="42" applyFont="1" applyFill="1" applyBorder="1" applyAlignment="1">
      <alignment/>
    </xf>
    <xf numFmtId="43" fontId="62" fillId="0" borderId="0" xfId="42" applyFont="1" applyFill="1" applyAlignment="1">
      <alignment/>
    </xf>
    <xf numFmtId="4" fontId="56" fillId="0" borderId="0" xfId="0" applyNumberFormat="1" applyFont="1" applyFill="1" applyAlignment="1">
      <alignment/>
    </xf>
    <xf numFmtId="9" fontId="56" fillId="0" borderId="0" xfId="0" applyNumberFormat="1" applyFont="1" applyFill="1" applyAlignment="1">
      <alignment/>
    </xf>
    <xf numFmtId="3" fontId="6" fillId="35" borderId="10" xfId="42" applyNumberFormat="1" applyFont="1" applyFill="1" applyBorder="1" applyAlignment="1" applyProtection="1">
      <alignment/>
      <protection locked="0"/>
    </xf>
    <xf numFmtId="3" fontId="6" fillId="0" borderId="10" xfId="42" applyNumberFormat="1" applyFont="1" applyFill="1" applyBorder="1" applyAlignment="1" applyProtection="1">
      <alignment/>
      <protection locked="0"/>
    </xf>
    <xf numFmtId="3" fontId="5" fillId="35" borderId="10" xfId="42" applyNumberFormat="1" applyFont="1" applyFill="1" applyBorder="1" applyAlignment="1" applyProtection="1">
      <alignment/>
      <protection/>
    </xf>
    <xf numFmtId="3" fontId="5" fillId="0" borderId="10" xfId="42" applyNumberFormat="1" applyFont="1" applyFill="1" applyBorder="1" applyAlignment="1" applyProtection="1">
      <alignment/>
      <protection/>
    </xf>
    <xf numFmtId="3" fontId="6" fillId="36" borderId="10" xfId="42" applyNumberFormat="1" applyFont="1" applyFill="1" applyBorder="1" applyAlignment="1" applyProtection="1">
      <alignment/>
      <protection locked="0"/>
    </xf>
    <xf numFmtId="43" fontId="63" fillId="0" borderId="0" xfId="42" applyFont="1" applyAlignment="1">
      <alignment/>
    </xf>
    <xf numFmtId="43" fontId="53" fillId="0" borderId="0" xfId="42" applyFont="1" applyAlignment="1">
      <alignment/>
    </xf>
    <xf numFmtId="0" fontId="19" fillId="0" borderId="11" xfId="0" applyFont="1" applyBorder="1" applyAlignment="1">
      <alignment horizontal="center"/>
    </xf>
    <xf numFmtId="0" fontId="56" fillId="0" borderId="0" xfId="0" applyFont="1" applyAlignment="1" applyProtection="1">
      <alignment/>
      <protection/>
    </xf>
    <xf numFmtId="43" fontId="56" fillId="0" borderId="0" xfId="42" applyFont="1" applyAlignment="1" applyProtection="1">
      <alignment/>
      <protection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11" xfId="0" applyFont="1" applyBorder="1" applyAlignment="1">
      <alignment horizontal="center"/>
    </xf>
    <xf numFmtId="43" fontId="56" fillId="0" borderId="11" xfId="42" applyFont="1" applyBorder="1" applyAlignment="1">
      <alignment horizontal="center"/>
    </xf>
    <xf numFmtId="49" fontId="56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1" xfId="0" applyFont="1" applyBorder="1" applyAlignment="1" applyProtection="1">
      <alignment/>
      <protection locked="0"/>
    </xf>
    <xf numFmtId="41" fontId="57" fillId="0" borderId="11" xfId="42" applyNumberFormat="1" applyFont="1" applyBorder="1" applyAlignment="1">
      <alignment/>
    </xf>
    <xf numFmtId="41" fontId="56" fillId="0" borderId="11" xfId="42" applyNumberFormat="1" applyFont="1" applyBorder="1" applyAlignment="1" applyProtection="1">
      <alignment/>
      <protection locked="0"/>
    </xf>
    <xf numFmtId="41" fontId="56" fillId="0" borderId="11" xfId="42" applyNumberFormat="1" applyFont="1" applyFill="1" applyBorder="1" applyAlignment="1" applyProtection="1">
      <alignment/>
      <protection locked="0"/>
    </xf>
    <xf numFmtId="0" fontId="56" fillId="0" borderId="11" xfId="0" applyFont="1" applyBorder="1" applyAlignment="1">
      <alignment wrapText="1"/>
    </xf>
    <xf numFmtId="41" fontId="57" fillId="0" borderId="11" xfId="42" applyNumberFormat="1" applyFont="1" applyFill="1" applyBorder="1" applyAlignment="1" applyProtection="1">
      <alignment/>
      <protection/>
    </xf>
    <xf numFmtId="41" fontId="57" fillId="0" borderId="11" xfId="42" applyNumberFormat="1" applyFont="1" applyBorder="1" applyAlignment="1" applyProtection="1">
      <alignment/>
      <protection/>
    </xf>
    <xf numFmtId="49" fontId="56" fillId="0" borderId="11" xfId="0" applyNumberFormat="1" applyFont="1" applyBorder="1" applyAlignment="1">
      <alignment horizontal="center" wrapText="1"/>
    </xf>
    <xf numFmtId="41" fontId="6" fillId="0" borderId="11" xfId="42" applyNumberFormat="1" applyFont="1" applyFill="1" applyBorder="1" applyAlignment="1" applyProtection="1">
      <alignment/>
      <protection locked="0"/>
    </xf>
    <xf numFmtId="41" fontId="6" fillId="0" borderId="11" xfId="42" applyNumberFormat="1" applyFont="1" applyBorder="1" applyAlignment="1" applyProtection="1">
      <alignment/>
      <protection locked="0"/>
    </xf>
    <xf numFmtId="0" fontId="56" fillId="0" borderId="11" xfId="0" applyFont="1" applyFill="1" applyBorder="1" applyAlignment="1">
      <alignment wrapText="1"/>
    </xf>
    <xf numFmtId="0" fontId="56" fillId="0" borderId="11" xfId="0" applyFont="1" applyFill="1" applyBorder="1" applyAlignment="1" applyProtection="1">
      <alignment/>
      <protection locked="0"/>
    </xf>
    <xf numFmtId="41" fontId="57" fillId="0" borderId="11" xfId="42" applyNumberFormat="1" applyFont="1" applyFill="1" applyBorder="1" applyAlignment="1" applyProtection="1">
      <alignment/>
      <protection locked="0"/>
    </xf>
    <xf numFmtId="3" fontId="56" fillId="0" borderId="0" xfId="0" applyNumberFormat="1" applyFont="1" applyFill="1" applyAlignment="1">
      <alignment/>
    </xf>
    <xf numFmtId="43" fontId="56" fillId="0" borderId="0" xfId="42" applyFont="1" applyFill="1" applyAlignment="1">
      <alignment/>
    </xf>
    <xf numFmtId="43" fontId="56" fillId="0" borderId="11" xfId="42" applyFont="1" applyBorder="1" applyAlignment="1">
      <alignment vertical="center" wrapText="1"/>
    </xf>
    <xf numFmtId="43" fontId="56" fillId="0" borderId="0" xfId="42" applyFont="1" applyAlignment="1">
      <alignment/>
    </xf>
    <xf numFmtId="0" fontId="56" fillId="0" borderId="11" xfId="0" applyFont="1" applyFill="1" applyBorder="1" applyAlignment="1">
      <alignment/>
    </xf>
    <xf numFmtId="0" fontId="56" fillId="0" borderId="11" xfId="0" applyFont="1" applyBorder="1" applyAlignment="1">
      <alignment horizontal="center" wrapText="1"/>
    </xf>
    <xf numFmtId="3" fontId="56" fillId="0" borderId="11" xfId="0" applyNumberFormat="1" applyFont="1" applyBorder="1" applyAlignment="1">
      <alignment horizontal="center"/>
    </xf>
    <xf numFmtId="0" fontId="56" fillId="36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43" fontId="64" fillId="0" borderId="0" xfId="42" applyFont="1" applyFill="1" applyAlignment="1">
      <alignment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/>
      <protection locked="0"/>
    </xf>
    <xf numFmtId="43" fontId="5" fillId="0" borderId="0" xfId="42" applyFont="1" applyBorder="1" applyAlignment="1" applyProtection="1">
      <alignment/>
      <protection/>
    </xf>
    <xf numFmtId="43" fontId="25" fillId="0" borderId="11" xfId="42" applyFont="1" applyBorder="1" applyAlignment="1">
      <alignment horizontal="center"/>
    </xf>
    <xf numFmtId="188" fontId="26" fillId="0" borderId="11" xfId="42" applyNumberFormat="1" applyFont="1" applyFill="1" applyBorder="1" applyAlignment="1" applyProtection="1">
      <alignment/>
      <protection/>
    </xf>
    <xf numFmtId="0" fontId="26" fillId="0" borderId="17" xfId="0" applyFont="1" applyFill="1" applyBorder="1" applyAlignment="1" applyProtection="1">
      <alignment/>
      <protection locked="0"/>
    </xf>
    <xf numFmtId="43" fontId="0" fillId="0" borderId="0" xfId="42" applyFont="1" applyAlignment="1">
      <alignment/>
    </xf>
    <xf numFmtId="41" fontId="56" fillId="0" borderId="0" xfId="0" applyNumberFormat="1" applyFont="1" applyFill="1" applyAlignment="1">
      <alignment/>
    </xf>
    <xf numFmtId="43" fontId="6" fillId="0" borderId="11" xfId="42" applyFont="1" applyFill="1" applyBorder="1" applyAlignment="1" applyProtection="1">
      <alignment/>
      <protection locked="0"/>
    </xf>
    <xf numFmtId="43" fontId="56" fillId="0" borderId="11" xfId="42" applyFont="1" applyFill="1" applyBorder="1" applyAlignment="1" applyProtection="1">
      <alignment/>
      <protection locked="0"/>
    </xf>
    <xf numFmtId="0" fontId="23" fillId="0" borderId="11" xfId="0" applyFont="1" applyBorder="1" applyAlignment="1">
      <alignment horizontal="center" wrapText="1"/>
    </xf>
    <xf numFmtId="43" fontId="0" fillId="0" borderId="0" xfId="42" applyFont="1" applyAlignment="1">
      <alignment/>
    </xf>
    <xf numFmtId="188" fontId="0" fillId="0" borderId="11" xfId="42" applyNumberFormat="1" applyFont="1" applyBorder="1" applyAlignment="1">
      <alignment/>
    </xf>
    <xf numFmtId="171" fontId="56" fillId="0" borderId="0" xfId="0" applyNumberFormat="1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3" fontId="57" fillId="0" borderId="11" xfId="42" applyFont="1" applyBorder="1" applyAlignment="1" applyProtection="1">
      <alignment/>
      <protection/>
    </xf>
    <xf numFmtId="43" fontId="56" fillId="0" borderId="11" xfId="42" applyFont="1" applyBorder="1" applyAlignment="1" applyProtection="1">
      <alignment/>
      <protection locked="0"/>
    </xf>
    <xf numFmtId="41" fontId="56" fillId="0" borderId="11" xfId="42" applyNumberFormat="1" applyFont="1" applyFill="1" applyBorder="1" applyAlignment="1" applyProtection="1">
      <alignment/>
      <protection/>
    </xf>
    <xf numFmtId="41" fontId="57" fillId="0" borderId="11" xfId="42" applyNumberFormat="1" applyFont="1" applyFill="1" applyBorder="1" applyAlignment="1">
      <alignment/>
    </xf>
    <xf numFmtId="188" fontId="0" fillId="0" borderId="0" xfId="0" applyNumberFormat="1" applyAlignment="1">
      <alignment/>
    </xf>
    <xf numFmtId="41" fontId="64" fillId="0" borderId="0" xfId="0" applyNumberFormat="1" applyFont="1" applyFill="1" applyAlignment="1">
      <alignment/>
    </xf>
    <xf numFmtId="3" fontId="56" fillId="0" borderId="0" xfId="0" applyNumberFormat="1" applyFont="1" applyFill="1" applyAlignment="1">
      <alignment/>
    </xf>
    <xf numFmtId="190" fontId="56" fillId="0" borderId="0" xfId="0" applyNumberFormat="1" applyFont="1" applyFill="1" applyAlignment="1">
      <alignment/>
    </xf>
    <xf numFmtId="0" fontId="56" fillId="0" borderId="0" xfId="0" applyFont="1" applyFill="1" applyAlignment="1" applyProtection="1">
      <alignment/>
      <protection locked="0"/>
    </xf>
    <xf numFmtId="43" fontId="56" fillId="0" borderId="11" xfId="42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43" fontId="56" fillId="0" borderId="11" xfId="42" applyFont="1" applyBorder="1" applyAlignment="1">
      <alignment horizontal="center" vertical="center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Fill="1" applyAlignment="1" applyProtection="1">
      <alignment horizontal="center"/>
      <protection/>
    </xf>
    <xf numFmtId="0" fontId="56" fillId="0" borderId="11" xfId="0" applyFont="1" applyFill="1" applyBorder="1" applyAlignment="1">
      <alignment horizontal="center" vertical="center"/>
    </xf>
    <xf numFmtId="43" fontId="56" fillId="0" borderId="11" xfId="42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7" fillId="0" borderId="0" xfId="0" applyFont="1" applyAlignment="1" applyProtection="1">
      <alignment horizontal="center"/>
      <protection/>
    </xf>
    <xf numFmtId="0" fontId="56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 applyProtection="1">
      <alignment horizontal="center"/>
      <protection locked="0"/>
    </xf>
    <xf numFmtId="0" fontId="23" fillId="0" borderId="11" xfId="0" applyFont="1" applyBorder="1" applyAlignment="1">
      <alignment horizontal="center" wrapText="1"/>
    </xf>
    <xf numFmtId="43" fontId="26" fillId="0" borderId="11" xfId="42" applyFont="1" applyBorder="1" applyAlignment="1">
      <alignment horizontal="center" wrapText="1"/>
    </xf>
    <xf numFmtId="43" fontId="38" fillId="0" borderId="17" xfId="42" applyFont="1" applyBorder="1" applyAlignment="1">
      <alignment horizontal="center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4" fillId="0" borderId="11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JetReports\JetReport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zoomScale="64" zoomScaleNormal="64" zoomScalePageLayoutView="0" workbookViewId="0" topLeftCell="A13">
      <selection activeCell="G53" sqref="G53"/>
    </sheetView>
  </sheetViews>
  <sheetFormatPr defaultColWidth="39.7109375" defaultRowHeight="15"/>
  <cols>
    <col min="1" max="1" width="75.7109375" style="157" customWidth="1"/>
    <col min="2" max="2" width="84.421875" style="129" bestFit="1" customWidth="1"/>
    <col min="3" max="3" width="14.421875" style="129" customWidth="1"/>
    <col min="4" max="4" width="33.00390625" style="151" customWidth="1"/>
    <col min="5" max="5" width="31.421875" style="151" customWidth="1"/>
    <col min="6" max="10" width="39.7109375" style="130" customWidth="1"/>
    <col min="11" max="16384" width="39.7109375" style="129" customWidth="1"/>
  </cols>
  <sheetData>
    <row r="1" spans="1:5" ht="21">
      <c r="A1" s="187" t="s">
        <v>365</v>
      </c>
      <c r="B1" s="187"/>
      <c r="C1" s="127"/>
      <c r="D1" s="128"/>
      <c r="E1" s="128"/>
    </row>
    <row r="2" spans="1:5" ht="49.5" customHeight="1">
      <c r="A2" s="187" t="s">
        <v>366</v>
      </c>
      <c r="B2" s="187"/>
      <c r="C2" s="127"/>
      <c r="D2" s="128"/>
      <c r="E2" s="128"/>
    </row>
    <row r="3" spans="1:5" ht="21">
      <c r="A3" s="187" t="s">
        <v>367</v>
      </c>
      <c r="B3" s="187"/>
      <c r="C3" s="127"/>
      <c r="D3" s="128"/>
      <c r="E3" s="128"/>
    </row>
    <row r="4" spans="1:5" ht="21">
      <c r="A4" s="187" t="s">
        <v>368</v>
      </c>
      <c r="B4" s="187"/>
      <c r="C4" s="127"/>
      <c r="D4" s="128"/>
      <c r="E4" s="128"/>
    </row>
    <row r="5" spans="1:5" ht="21">
      <c r="A5" s="192" t="s">
        <v>178</v>
      </c>
      <c r="B5" s="192"/>
      <c r="C5" s="192"/>
      <c r="D5" s="192"/>
      <c r="E5" s="192"/>
    </row>
    <row r="6" spans="1:5" ht="21">
      <c r="A6" s="193" t="s">
        <v>380</v>
      </c>
      <c r="B6" s="193"/>
      <c r="C6" s="193"/>
      <c r="D6" s="193"/>
      <c r="E6" s="193"/>
    </row>
    <row r="7" spans="1:5" ht="21">
      <c r="A7" s="188" t="s">
        <v>58</v>
      </c>
      <c r="B7" s="188"/>
      <c r="C7" s="188"/>
      <c r="D7" s="188"/>
      <c r="E7" s="188"/>
    </row>
    <row r="8" spans="1:5" ht="15" customHeight="1">
      <c r="A8" s="189" t="s">
        <v>59</v>
      </c>
      <c r="B8" s="189" t="s">
        <v>0</v>
      </c>
      <c r="C8" s="189" t="s">
        <v>326</v>
      </c>
      <c r="D8" s="190" t="s">
        <v>327</v>
      </c>
      <c r="E8" s="190"/>
    </row>
    <row r="9" spans="1:5" ht="21">
      <c r="A9" s="189"/>
      <c r="B9" s="189"/>
      <c r="C9" s="189"/>
      <c r="D9" s="184" t="s">
        <v>3</v>
      </c>
      <c r="E9" s="184" t="s">
        <v>4</v>
      </c>
    </row>
    <row r="10" spans="1:5" ht="21">
      <c r="A10" s="131">
        <v>1</v>
      </c>
      <c r="B10" s="131">
        <v>2</v>
      </c>
      <c r="C10" s="131">
        <v>3</v>
      </c>
      <c r="D10" s="132">
        <v>4</v>
      </c>
      <c r="E10" s="132">
        <v>4</v>
      </c>
    </row>
    <row r="11" spans="1:5" ht="21">
      <c r="A11" s="133" t="s">
        <v>57</v>
      </c>
      <c r="B11" s="134" t="s">
        <v>60</v>
      </c>
      <c r="C11" s="135"/>
      <c r="D11" s="178">
        <f>D12+D13+D14+D15</f>
        <v>64358.03999999998</v>
      </c>
      <c r="E11" s="136">
        <f>E12+E13+E14+E15</f>
        <v>67362.34000000003</v>
      </c>
    </row>
    <row r="12" spans="1:5" ht="21">
      <c r="A12" s="133" t="s">
        <v>330</v>
      </c>
      <c r="B12" s="134" t="s">
        <v>61</v>
      </c>
      <c r="C12" s="135"/>
      <c r="D12" s="138"/>
      <c r="E12" s="137"/>
    </row>
    <row r="13" spans="1:5" ht="21">
      <c r="A13" s="133" t="s">
        <v>62</v>
      </c>
      <c r="B13" s="134" t="s">
        <v>63</v>
      </c>
      <c r="C13" s="135"/>
      <c r="D13" s="138">
        <v>566967.24</v>
      </c>
      <c r="E13" s="138">
        <v>560014.16</v>
      </c>
    </row>
    <row r="14" spans="1:5" ht="42">
      <c r="A14" s="133" t="s">
        <v>329</v>
      </c>
      <c r="B14" s="139" t="s">
        <v>64</v>
      </c>
      <c r="C14" s="135"/>
      <c r="D14" s="138"/>
      <c r="E14" s="138"/>
    </row>
    <row r="15" spans="1:5" ht="21">
      <c r="A15" s="133" t="s">
        <v>331</v>
      </c>
      <c r="B15" s="139" t="s">
        <v>65</v>
      </c>
      <c r="C15" s="135"/>
      <c r="D15" s="138">
        <v>-502609.2</v>
      </c>
      <c r="E15" s="138">
        <f>-492651.82</f>
        <v>-492651.82</v>
      </c>
    </row>
    <row r="16" spans="1:5" ht="42">
      <c r="A16" s="133" t="s">
        <v>57</v>
      </c>
      <c r="B16" s="139" t="s">
        <v>66</v>
      </c>
      <c r="C16" s="135"/>
      <c r="D16" s="140">
        <f>D17+D18+D19+D20+D21</f>
        <v>1098805.55</v>
      </c>
      <c r="E16" s="140">
        <f>E17+E18+E19+E20+E21</f>
        <v>1101977.06</v>
      </c>
    </row>
    <row r="17" spans="1:5" ht="42">
      <c r="A17" s="133" t="s">
        <v>332</v>
      </c>
      <c r="B17" s="139" t="s">
        <v>67</v>
      </c>
      <c r="C17" s="135"/>
      <c r="D17" s="138">
        <v>1263084.23</v>
      </c>
      <c r="E17" s="138">
        <v>1263084.23</v>
      </c>
    </row>
    <row r="18" spans="1:5" ht="42">
      <c r="A18" s="133" t="s">
        <v>68</v>
      </c>
      <c r="B18" s="139" t="s">
        <v>69</v>
      </c>
      <c r="C18" s="135"/>
      <c r="D18" s="138">
        <v>1214470.43</v>
      </c>
      <c r="E18" s="138">
        <v>1269354.48</v>
      </c>
    </row>
    <row r="19" spans="1:5" ht="63">
      <c r="A19" s="133" t="s">
        <v>333</v>
      </c>
      <c r="B19" s="139" t="s">
        <v>70</v>
      </c>
      <c r="C19" s="135"/>
      <c r="D19" s="138"/>
      <c r="E19" s="138"/>
    </row>
    <row r="20" spans="1:5" ht="42">
      <c r="A20" s="133" t="s">
        <v>71</v>
      </c>
      <c r="B20" s="139" t="s">
        <v>72</v>
      </c>
      <c r="C20" s="135"/>
      <c r="D20" s="138"/>
      <c r="E20" s="138">
        <v>17560.83</v>
      </c>
    </row>
    <row r="21" spans="1:5" ht="42">
      <c r="A21" s="133" t="s">
        <v>334</v>
      </c>
      <c r="B21" s="139" t="s">
        <v>73</v>
      </c>
      <c r="C21" s="135"/>
      <c r="D21" s="138">
        <v>-1378749.11</v>
      </c>
      <c r="E21" s="138">
        <v>-1448022.48</v>
      </c>
    </row>
    <row r="22" spans="1:5" ht="21">
      <c r="A22" s="133" t="s">
        <v>57</v>
      </c>
      <c r="B22" s="134" t="s">
        <v>74</v>
      </c>
      <c r="C22" s="135"/>
      <c r="D22" s="140">
        <f>D23+D35</f>
        <v>15654476.059999999</v>
      </c>
      <c r="E22" s="141">
        <f>E23+E35</f>
        <v>15128313.879999999</v>
      </c>
    </row>
    <row r="23" spans="1:5" ht="21">
      <c r="A23" s="133" t="s">
        <v>57</v>
      </c>
      <c r="B23" s="139" t="s">
        <v>75</v>
      </c>
      <c r="C23" s="135"/>
      <c r="D23" s="140">
        <f>D24+D25+D26+D27+D28+D29+D30+D31+D32+D33+D34</f>
        <v>15159476.059999999</v>
      </c>
      <c r="E23" s="141">
        <f>E24+E25+E26+E27+E28+E29+E30+E31+E32+E33+E34</f>
        <v>14633313.879999999</v>
      </c>
    </row>
    <row r="24" spans="1:5" ht="21">
      <c r="A24" s="142" t="s">
        <v>76</v>
      </c>
      <c r="B24" s="134" t="s">
        <v>77</v>
      </c>
      <c r="C24" s="135"/>
      <c r="D24" s="143">
        <v>14003102.53</v>
      </c>
      <c r="E24" s="144">
        <v>13989106.1</v>
      </c>
    </row>
    <row r="25" spans="1:5" ht="21">
      <c r="A25" s="142" t="s">
        <v>78</v>
      </c>
      <c r="B25" s="134" t="s">
        <v>79</v>
      </c>
      <c r="C25" s="135"/>
      <c r="D25" s="138"/>
      <c r="E25" s="137"/>
    </row>
    <row r="26" spans="1:5" ht="21">
      <c r="A26" s="142" t="s">
        <v>80</v>
      </c>
      <c r="B26" s="134" t="s">
        <v>81</v>
      </c>
      <c r="C26" s="135"/>
      <c r="D26" s="138"/>
      <c r="E26" s="137"/>
    </row>
    <row r="27" spans="1:5" ht="21">
      <c r="A27" s="142" t="s">
        <v>82</v>
      </c>
      <c r="B27" s="134" t="s">
        <v>83</v>
      </c>
      <c r="C27" s="135"/>
      <c r="D27" s="138"/>
      <c r="E27" s="137"/>
    </row>
    <row r="28" spans="1:5" ht="21">
      <c r="A28" s="142" t="s">
        <v>84</v>
      </c>
      <c r="B28" s="134" t="s">
        <v>85</v>
      </c>
      <c r="C28" s="135"/>
      <c r="D28" s="138">
        <v>512223.04</v>
      </c>
      <c r="E28" s="137">
        <v>13139.54</v>
      </c>
    </row>
    <row r="29" spans="1:5" ht="63">
      <c r="A29" s="142" t="s">
        <v>86</v>
      </c>
      <c r="B29" s="139" t="s">
        <v>87</v>
      </c>
      <c r="C29" s="135"/>
      <c r="D29" s="143">
        <v>594150.49</v>
      </c>
      <c r="E29" s="144">
        <v>581068.24</v>
      </c>
    </row>
    <row r="30" spans="1:5" ht="21">
      <c r="A30" s="133" t="s">
        <v>335</v>
      </c>
      <c r="B30" s="134" t="s">
        <v>88</v>
      </c>
      <c r="C30" s="135"/>
      <c r="D30" s="137">
        <v>50000</v>
      </c>
      <c r="E30" s="137">
        <v>50000</v>
      </c>
    </row>
    <row r="31" spans="1:5" ht="21">
      <c r="A31" s="133" t="s">
        <v>336</v>
      </c>
      <c r="B31" s="134" t="s">
        <v>89</v>
      </c>
      <c r="C31" s="135"/>
      <c r="D31" s="137"/>
      <c r="E31" s="137"/>
    </row>
    <row r="32" spans="1:5" ht="21">
      <c r="A32" s="142" t="s">
        <v>90</v>
      </c>
      <c r="B32" s="134" t="s">
        <v>91</v>
      </c>
      <c r="C32" s="135"/>
      <c r="D32" s="137"/>
      <c r="E32" s="137"/>
    </row>
    <row r="33" spans="1:5" ht="21">
      <c r="A33" s="142" t="s">
        <v>92</v>
      </c>
      <c r="B33" s="134" t="s">
        <v>93</v>
      </c>
      <c r="C33" s="135"/>
      <c r="D33" s="137"/>
      <c r="E33" s="137"/>
    </row>
    <row r="34" spans="1:5" ht="21">
      <c r="A34" s="142" t="s">
        <v>94</v>
      </c>
      <c r="B34" s="134" t="s">
        <v>95</v>
      </c>
      <c r="C34" s="135"/>
      <c r="D34" s="137"/>
      <c r="E34" s="137"/>
    </row>
    <row r="35" spans="1:5" ht="42">
      <c r="A35" s="133" t="s">
        <v>57</v>
      </c>
      <c r="B35" s="139" t="s">
        <v>96</v>
      </c>
      <c r="C35" s="135"/>
      <c r="D35" s="141">
        <f>D36+D37+D38</f>
        <v>495000</v>
      </c>
      <c r="E35" s="141">
        <f>E36+E37+E38</f>
        <v>495000</v>
      </c>
    </row>
    <row r="36" spans="1:5" ht="42">
      <c r="A36" s="142" t="s">
        <v>97</v>
      </c>
      <c r="B36" s="139" t="s">
        <v>98</v>
      </c>
      <c r="C36" s="135"/>
      <c r="D36" s="137">
        <v>495000</v>
      </c>
      <c r="E36" s="137">
        <v>495000</v>
      </c>
    </row>
    <row r="37" spans="1:5" ht="42">
      <c r="A37" s="133" t="s">
        <v>337</v>
      </c>
      <c r="B37" s="139" t="s">
        <v>99</v>
      </c>
      <c r="C37" s="135"/>
      <c r="D37" s="137"/>
      <c r="E37" s="137"/>
    </row>
    <row r="38" spans="1:5" ht="42">
      <c r="A38" s="133" t="s">
        <v>338</v>
      </c>
      <c r="B38" s="139" t="s">
        <v>100</v>
      </c>
      <c r="C38" s="135"/>
      <c r="D38" s="137">
        <v>0</v>
      </c>
      <c r="E38" s="137">
        <v>0</v>
      </c>
    </row>
    <row r="39" spans="1:5" ht="21">
      <c r="A39" s="133" t="s">
        <v>57</v>
      </c>
      <c r="B39" s="134" t="s">
        <v>101</v>
      </c>
      <c r="C39" s="135"/>
      <c r="D39" s="140">
        <f>D40+D41+D42</f>
        <v>1504569.47</v>
      </c>
      <c r="E39" s="140">
        <f>E40+E41+E42</f>
        <v>2236507.57</v>
      </c>
    </row>
    <row r="40" spans="1:5" ht="21">
      <c r="A40" s="133" t="s">
        <v>102</v>
      </c>
      <c r="B40" s="134" t="s">
        <v>103</v>
      </c>
      <c r="C40" s="135"/>
      <c r="D40" s="138"/>
      <c r="E40" s="138">
        <v>165831.32</v>
      </c>
    </row>
    <row r="41" spans="1:5" ht="21">
      <c r="A41" s="133" t="s">
        <v>104</v>
      </c>
      <c r="B41" s="134" t="s">
        <v>105</v>
      </c>
      <c r="C41" s="135"/>
      <c r="D41" s="138">
        <v>1483462.73</v>
      </c>
      <c r="E41" s="138">
        <v>2036751.92</v>
      </c>
    </row>
    <row r="42" spans="1:5" ht="42">
      <c r="A42" s="133">
        <v>186</v>
      </c>
      <c r="B42" s="139" t="s">
        <v>106</v>
      </c>
      <c r="C42" s="135"/>
      <c r="D42" s="138">
        <v>21106.74</v>
      </c>
      <c r="E42" s="138">
        <v>33924.33</v>
      </c>
    </row>
    <row r="43" spans="1:6" ht="21">
      <c r="A43" s="133" t="s">
        <v>57</v>
      </c>
      <c r="B43" s="134" t="s">
        <v>107</v>
      </c>
      <c r="C43" s="135"/>
      <c r="D43" s="140">
        <f>D44+D45+D52</f>
        <v>3972031.650000001</v>
      </c>
      <c r="E43" s="140">
        <f>E44+E45+E52</f>
        <v>3225811.94</v>
      </c>
      <c r="F43" s="166"/>
    </row>
    <row r="44" spans="1:5" ht="21">
      <c r="A44" s="133">
        <v>11</v>
      </c>
      <c r="B44" s="134" t="s">
        <v>108</v>
      </c>
      <c r="C44" s="135"/>
      <c r="D44" s="143">
        <v>344109.95</v>
      </c>
      <c r="E44" s="143">
        <v>289442.21</v>
      </c>
    </row>
    <row r="45" spans="1:5" ht="21">
      <c r="A45" s="133" t="s">
        <v>57</v>
      </c>
      <c r="B45" s="134" t="s">
        <v>109</v>
      </c>
      <c r="C45" s="135"/>
      <c r="D45" s="140">
        <f>SUM(D46:D51)</f>
        <v>3627921.7000000007</v>
      </c>
      <c r="E45" s="140">
        <f>SUM(E46:E51)</f>
        <v>2936369.73</v>
      </c>
    </row>
    <row r="46" spans="1:6" ht="21">
      <c r="A46" s="133">
        <v>12</v>
      </c>
      <c r="B46" s="145" t="s">
        <v>110</v>
      </c>
      <c r="C46" s="146"/>
      <c r="D46" s="138">
        <v>1325853.56</v>
      </c>
      <c r="E46" s="138">
        <v>829621.18</v>
      </c>
      <c r="F46" s="166"/>
    </row>
    <row r="47" spans="1:6" ht="42">
      <c r="A47" s="133">
        <v>13</v>
      </c>
      <c r="B47" s="139" t="s">
        <v>111</v>
      </c>
      <c r="C47" s="135"/>
      <c r="D47" s="138">
        <v>51316.35</v>
      </c>
      <c r="E47" s="138">
        <v>31495.86</v>
      </c>
      <c r="F47" s="166"/>
    </row>
    <row r="48" spans="1:6" ht="21">
      <c r="A48" s="133">
        <v>14</v>
      </c>
      <c r="B48" s="139" t="s">
        <v>112</v>
      </c>
      <c r="C48" s="135"/>
      <c r="D48" s="138">
        <v>81404.52</v>
      </c>
      <c r="E48" s="138">
        <v>108533.53</v>
      </c>
      <c r="F48" s="166"/>
    </row>
    <row r="49" spans="1:6" ht="21">
      <c r="A49" s="133">
        <v>15</v>
      </c>
      <c r="B49" s="139" t="s">
        <v>113</v>
      </c>
      <c r="C49" s="135"/>
      <c r="D49" s="138">
        <v>88127.33</v>
      </c>
      <c r="E49" s="138">
        <v>71655.58</v>
      </c>
      <c r="F49" s="166"/>
    </row>
    <row r="50" spans="1:6" ht="21">
      <c r="A50" s="133">
        <v>16</v>
      </c>
      <c r="B50" s="139" t="s">
        <v>114</v>
      </c>
      <c r="C50" s="135"/>
      <c r="D50" s="138">
        <v>1992917.01</v>
      </c>
      <c r="E50" s="138">
        <v>1773725.69</v>
      </c>
      <c r="F50" s="166"/>
    </row>
    <row r="51" spans="1:7" ht="21">
      <c r="A51" s="133">
        <v>17</v>
      </c>
      <c r="B51" s="139" t="s">
        <v>115</v>
      </c>
      <c r="C51" s="135"/>
      <c r="D51" s="138">
        <v>88302.93</v>
      </c>
      <c r="E51" s="138">
        <v>121337.89</v>
      </c>
      <c r="F51" s="166"/>
      <c r="G51" s="166"/>
    </row>
    <row r="52" spans="1:6" ht="21">
      <c r="A52" s="142" t="s">
        <v>116</v>
      </c>
      <c r="B52" s="134" t="s">
        <v>117</v>
      </c>
      <c r="C52" s="135"/>
      <c r="D52" s="138"/>
      <c r="E52" s="138"/>
      <c r="F52" s="148"/>
    </row>
    <row r="53" spans="1:5" ht="42">
      <c r="A53" s="142" t="s">
        <v>118</v>
      </c>
      <c r="B53" s="134" t="s">
        <v>119</v>
      </c>
      <c r="C53" s="135"/>
      <c r="D53" s="147">
        <v>894091.7100000001</v>
      </c>
      <c r="E53" s="147">
        <v>855818.2200000001</v>
      </c>
    </row>
    <row r="54" spans="1:5" ht="21">
      <c r="A54" s="133" t="s">
        <v>354</v>
      </c>
      <c r="B54" s="134" t="s">
        <v>120</v>
      </c>
      <c r="C54" s="135"/>
      <c r="D54" s="147">
        <f>+D55+D56</f>
        <v>393151.7</v>
      </c>
      <c r="E54" s="147">
        <f>+E55+E56</f>
        <v>414453.20999999996</v>
      </c>
    </row>
    <row r="55" spans="1:5" ht="21">
      <c r="A55" s="133" t="s">
        <v>353</v>
      </c>
      <c r="B55" s="134" t="s">
        <v>121</v>
      </c>
      <c r="C55" s="135"/>
      <c r="D55" s="138">
        <v>345703.32</v>
      </c>
      <c r="E55" s="138">
        <v>351396.86</v>
      </c>
    </row>
    <row r="56" spans="1:5" ht="21">
      <c r="A56" s="142" t="s">
        <v>328</v>
      </c>
      <c r="B56" s="134" t="s">
        <v>122</v>
      </c>
      <c r="C56" s="135"/>
      <c r="D56" s="138">
        <v>47448.38</v>
      </c>
      <c r="E56" s="138">
        <v>63056.35</v>
      </c>
    </row>
    <row r="57" spans="1:5" ht="21">
      <c r="A57" s="133" t="s">
        <v>352</v>
      </c>
      <c r="B57" s="134" t="s">
        <v>123</v>
      </c>
      <c r="C57" s="135"/>
      <c r="D57" s="147">
        <v>9630.43</v>
      </c>
      <c r="E57" s="147">
        <f>4562.4+1904.98</f>
        <v>6467.379999999999</v>
      </c>
    </row>
    <row r="58" spans="1:7" ht="21">
      <c r="A58" s="133"/>
      <c r="B58" s="134" t="s">
        <v>124</v>
      </c>
      <c r="C58" s="135"/>
      <c r="D58" s="140">
        <f>D11+D16+D22+D39+D43+D53+D54+D57</f>
        <v>23591114.61</v>
      </c>
      <c r="E58" s="141">
        <f>E11+E16+E22+E39+E43+E53+E54+E57</f>
        <v>23036711.599999998</v>
      </c>
      <c r="F58" s="172"/>
      <c r="G58" s="148"/>
    </row>
    <row r="59" spans="1:7" ht="21">
      <c r="A59" s="191" t="s">
        <v>125</v>
      </c>
      <c r="B59" s="191"/>
      <c r="C59" s="191"/>
      <c r="D59" s="191"/>
      <c r="E59" s="191"/>
      <c r="F59" s="148"/>
      <c r="G59" s="149"/>
    </row>
    <row r="60" spans="1:5" ht="21">
      <c r="A60" s="185" t="s">
        <v>59</v>
      </c>
      <c r="B60" s="185" t="s">
        <v>0</v>
      </c>
      <c r="C60" s="185" t="s">
        <v>326</v>
      </c>
      <c r="D60" s="186" t="s">
        <v>327</v>
      </c>
      <c r="E60" s="186"/>
    </row>
    <row r="61" spans="1:5" ht="21">
      <c r="A61" s="185"/>
      <c r="B61" s="185"/>
      <c r="C61" s="185"/>
      <c r="D61" s="150" t="s">
        <v>3</v>
      </c>
      <c r="E61" s="150" t="s">
        <v>4</v>
      </c>
    </row>
    <row r="62" spans="1:5" ht="21">
      <c r="A62" s="131">
        <v>1</v>
      </c>
      <c r="B62" s="131">
        <v>2</v>
      </c>
      <c r="C62" s="131">
        <v>3</v>
      </c>
      <c r="D62" s="132">
        <v>4</v>
      </c>
      <c r="E62" s="132">
        <v>4</v>
      </c>
    </row>
    <row r="63" spans="1:7" ht="21">
      <c r="A63" s="131" t="s">
        <v>57</v>
      </c>
      <c r="B63" s="134" t="s">
        <v>126</v>
      </c>
      <c r="C63" s="135"/>
      <c r="D63" s="140">
        <f>D64+D65</f>
        <v>4033303.28</v>
      </c>
      <c r="E63" s="140">
        <f>E64+E65</f>
        <v>4033303.28</v>
      </c>
      <c r="F63" s="149"/>
      <c r="G63" s="166"/>
    </row>
    <row r="64" spans="1:7" ht="21">
      <c r="A64" s="131">
        <v>900</v>
      </c>
      <c r="B64" s="134" t="s">
        <v>127</v>
      </c>
      <c r="C64" s="135"/>
      <c r="D64" s="138">
        <v>4033303.28</v>
      </c>
      <c r="E64" s="138">
        <v>4033303.28</v>
      </c>
      <c r="F64" s="149"/>
      <c r="G64" s="166"/>
    </row>
    <row r="65" spans="1:7" ht="21">
      <c r="A65" s="131">
        <v>901</v>
      </c>
      <c r="B65" s="134" t="s">
        <v>128</v>
      </c>
      <c r="C65" s="135"/>
      <c r="D65" s="138"/>
      <c r="E65" s="138"/>
      <c r="F65" s="149"/>
      <c r="G65" s="166"/>
    </row>
    <row r="66" spans="1:7" ht="21">
      <c r="A66" s="131" t="s">
        <v>57</v>
      </c>
      <c r="B66" s="134" t="s">
        <v>129</v>
      </c>
      <c r="C66" s="135"/>
      <c r="D66" s="140">
        <f>D67+D68+D73+D74+D75</f>
        <v>1805177.9700000007</v>
      </c>
      <c r="E66" s="140">
        <f>E67+E68+E73+E74+E75</f>
        <v>1761480.910000001</v>
      </c>
      <c r="F66" s="149"/>
      <c r="G66" s="166"/>
    </row>
    <row r="67" spans="1:7" ht="21">
      <c r="A67" s="131">
        <v>910</v>
      </c>
      <c r="B67" s="152" t="s">
        <v>130</v>
      </c>
      <c r="C67" s="135"/>
      <c r="D67" s="137"/>
      <c r="E67" s="137"/>
      <c r="F67" s="149"/>
      <c r="G67" s="166"/>
    </row>
    <row r="68" spans="1:7" ht="21">
      <c r="A68" s="131">
        <v>911</v>
      </c>
      <c r="B68" s="152" t="s">
        <v>131</v>
      </c>
      <c r="C68" s="135"/>
      <c r="D68" s="141">
        <f>D69+D70+D71+D72</f>
        <v>0</v>
      </c>
      <c r="E68" s="141">
        <f>E69+E70+E71+E72</f>
        <v>0</v>
      </c>
      <c r="F68" s="149"/>
      <c r="G68" s="166"/>
    </row>
    <row r="69" spans="1:7" ht="21">
      <c r="A69" s="131" t="s">
        <v>57</v>
      </c>
      <c r="B69" s="134" t="s">
        <v>132</v>
      </c>
      <c r="C69" s="135"/>
      <c r="D69" s="137"/>
      <c r="E69" s="137"/>
      <c r="F69" s="149"/>
      <c r="G69" s="166"/>
    </row>
    <row r="70" spans="1:7" ht="21">
      <c r="A70" s="131" t="s">
        <v>57</v>
      </c>
      <c r="B70" s="134" t="s">
        <v>133</v>
      </c>
      <c r="C70" s="135"/>
      <c r="D70" s="137"/>
      <c r="E70" s="137"/>
      <c r="F70" s="149"/>
      <c r="G70" s="166"/>
    </row>
    <row r="71" spans="1:7" ht="21">
      <c r="A71" s="131" t="s">
        <v>57</v>
      </c>
      <c r="B71" s="134" t="s">
        <v>134</v>
      </c>
      <c r="C71" s="135"/>
      <c r="D71" s="137"/>
      <c r="E71" s="137"/>
      <c r="F71" s="149"/>
      <c r="G71" s="166"/>
    </row>
    <row r="72" spans="1:7" ht="21">
      <c r="A72" s="131" t="s">
        <v>57</v>
      </c>
      <c r="B72" s="134" t="s">
        <v>135</v>
      </c>
      <c r="C72" s="135"/>
      <c r="D72" s="137"/>
      <c r="E72" s="137"/>
      <c r="F72" s="149"/>
      <c r="G72" s="166"/>
    </row>
    <row r="73" spans="1:7" ht="21">
      <c r="A73" s="131">
        <v>919</v>
      </c>
      <c r="B73" s="152" t="s">
        <v>136</v>
      </c>
      <c r="C73" s="135"/>
      <c r="D73" s="137"/>
      <c r="E73" s="137"/>
      <c r="F73" s="149"/>
      <c r="G73" s="166"/>
    </row>
    <row r="74" spans="1:7" ht="21">
      <c r="A74" s="131" t="s">
        <v>137</v>
      </c>
      <c r="B74" s="152" t="s">
        <v>138</v>
      </c>
      <c r="C74" s="135"/>
      <c r="D74" s="138">
        <v>312791.94</v>
      </c>
      <c r="E74" s="138">
        <v>467791.29</v>
      </c>
      <c r="F74" s="149"/>
      <c r="G74" s="166"/>
    </row>
    <row r="75" spans="1:7" ht="21">
      <c r="A75" s="131" t="s">
        <v>57</v>
      </c>
      <c r="B75" s="145" t="s">
        <v>139</v>
      </c>
      <c r="C75" s="135"/>
      <c r="D75" s="140">
        <f>D76++D77</f>
        <v>1492386.0300000007</v>
      </c>
      <c r="E75" s="140">
        <f>E76++E77</f>
        <v>1293689.620000001</v>
      </c>
      <c r="F75" s="149"/>
      <c r="G75" s="166"/>
    </row>
    <row r="76" spans="1:7" ht="21">
      <c r="A76" s="131" t="s">
        <v>140</v>
      </c>
      <c r="B76" s="139" t="s">
        <v>141</v>
      </c>
      <c r="C76" s="135"/>
      <c r="D76" s="177">
        <v>193689.62</v>
      </c>
      <c r="E76" s="138">
        <v>60917.78</v>
      </c>
      <c r="F76" s="149"/>
      <c r="G76" s="166"/>
    </row>
    <row r="77" spans="1:7" ht="21">
      <c r="A77" s="131" t="s">
        <v>142</v>
      </c>
      <c r="B77" s="139" t="s">
        <v>143</v>
      </c>
      <c r="C77" s="135"/>
      <c r="D77" s="138">
        <f>+'Bilans uspjeha 30.06.2018'!D114</f>
        <v>1298696.4100000006</v>
      </c>
      <c r="E77" s="138">
        <v>1232771.840000001</v>
      </c>
      <c r="F77" s="149"/>
      <c r="G77" s="166"/>
    </row>
    <row r="78" spans="1:7" ht="21">
      <c r="A78" s="131" t="s">
        <v>57</v>
      </c>
      <c r="B78" s="134" t="s">
        <v>144</v>
      </c>
      <c r="C78" s="135"/>
      <c r="D78" s="140">
        <f>D79+D86+D91</f>
        <v>16326600.370000003</v>
      </c>
      <c r="E78" s="140">
        <f>E79+E86+E91</f>
        <v>15975774.42</v>
      </c>
      <c r="F78" s="149"/>
      <c r="G78" s="166"/>
    </row>
    <row r="79" spans="1:7" ht="21">
      <c r="A79" s="131" t="s">
        <v>57</v>
      </c>
      <c r="B79" s="134" t="s">
        <v>145</v>
      </c>
      <c r="C79" s="135"/>
      <c r="D79" s="140">
        <f>D80+D81+D82+D83+D84+D85</f>
        <v>16258746.910000002</v>
      </c>
      <c r="E79" s="140">
        <f>E80+E81+E82+E83+E84+E85</f>
        <v>15890035.65</v>
      </c>
      <c r="F79" s="149"/>
      <c r="G79" s="166"/>
    </row>
    <row r="80" spans="1:7" ht="21">
      <c r="A80" s="131">
        <v>980</v>
      </c>
      <c r="B80" s="134" t="s">
        <v>146</v>
      </c>
      <c r="C80" s="135"/>
      <c r="D80" s="138">
        <v>6994309.03</v>
      </c>
      <c r="E80" s="138">
        <v>6320728.98</v>
      </c>
      <c r="F80" s="158"/>
      <c r="G80" s="180"/>
    </row>
    <row r="81" spans="1:7" ht="21">
      <c r="A81" s="131">
        <v>982</v>
      </c>
      <c r="B81" s="134" t="s">
        <v>147</v>
      </c>
      <c r="C81" s="135"/>
      <c r="D81" s="138">
        <v>1617556.01</v>
      </c>
      <c r="E81" s="138">
        <v>1550663.26</v>
      </c>
      <c r="F81" s="149"/>
      <c r="G81" s="166"/>
    </row>
    <row r="82" spans="1:7" ht="21">
      <c r="A82" s="131">
        <v>983</v>
      </c>
      <c r="B82" s="134" t="s">
        <v>148</v>
      </c>
      <c r="C82" s="135"/>
      <c r="D82" s="138">
        <v>6641640.22</v>
      </c>
      <c r="E82" s="138">
        <v>6938056.44</v>
      </c>
      <c r="F82" s="149"/>
      <c r="G82" s="166"/>
    </row>
    <row r="83" spans="1:7" ht="21">
      <c r="A83" s="131">
        <v>984</v>
      </c>
      <c r="B83" s="134" t="s">
        <v>149</v>
      </c>
      <c r="C83" s="135"/>
      <c r="D83" s="138">
        <v>775042.23</v>
      </c>
      <c r="E83" s="138">
        <v>850387.55</v>
      </c>
      <c r="F83" s="149"/>
      <c r="G83" s="166"/>
    </row>
    <row r="84" spans="1:7" ht="21">
      <c r="A84" s="131">
        <v>985</v>
      </c>
      <c r="B84" s="134" t="s">
        <v>150</v>
      </c>
      <c r="C84" s="135"/>
      <c r="D84" s="138"/>
      <c r="E84" s="137"/>
      <c r="F84" s="149"/>
      <c r="G84" s="166"/>
    </row>
    <row r="85" spans="1:7" ht="21">
      <c r="A85" s="153" t="s">
        <v>151</v>
      </c>
      <c r="B85" s="139" t="s">
        <v>152</v>
      </c>
      <c r="C85" s="135"/>
      <c r="D85" s="138">
        <v>230199.42</v>
      </c>
      <c r="E85" s="137">
        <v>230199.42</v>
      </c>
      <c r="F85" s="149"/>
      <c r="G85" s="166"/>
    </row>
    <row r="86" spans="1:7" ht="42">
      <c r="A86" s="131" t="s">
        <v>57</v>
      </c>
      <c r="B86" s="139" t="s">
        <v>153</v>
      </c>
      <c r="C86" s="135"/>
      <c r="D86" s="141">
        <f>D87+D88+D89+D90</f>
        <v>0</v>
      </c>
      <c r="E86" s="141">
        <f>E87+E88+E89+E90</f>
        <v>0</v>
      </c>
      <c r="F86" s="149"/>
      <c r="G86" s="166"/>
    </row>
    <row r="87" spans="1:7" ht="21">
      <c r="A87" s="131">
        <v>970</v>
      </c>
      <c r="B87" s="139" t="s">
        <v>154</v>
      </c>
      <c r="C87" s="135"/>
      <c r="D87" s="137"/>
      <c r="E87" s="137"/>
      <c r="F87" s="149"/>
      <c r="G87" s="166"/>
    </row>
    <row r="88" spans="1:7" ht="42">
      <c r="A88" s="131">
        <v>971</v>
      </c>
      <c r="B88" s="139" t="s">
        <v>155</v>
      </c>
      <c r="C88" s="135"/>
      <c r="D88" s="137"/>
      <c r="E88" s="137"/>
      <c r="F88" s="149"/>
      <c r="G88" s="166"/>
    </row>
    <row r="89" spans="1:7" ht="42">
      <c r="A89" s="131">
        <v>972.973</v>
      </c>
      <c r="B89" s="139" t="s">
        <v>156</v>
      </c>
      <c r="C89" s="135"/>
      <c r="D89" s="137"/>
      <c r="E89" s="137"/>
      <c r="F89" s="149"/>
      <c r="G89" s="166"/>
    </row>
    <row r="90" spans="1:7" ht="21">
      <c r="A90" s="131">
        <v>974</v>
      </c>
      <c r="B90" s="134" t="s">
        <v>157</v>
      </c>
      <c r="C90" s="135"/>
      <c r="D90" s="137"/>
      <c r="E90" s="137"/>
      <c r="F90" s="149"/>
      <c r="G90" s="166"/>
    </row>
    <row r="91" spans="1:7" ht="21">
      <c r="A91" s="131" t="s">
        <v>57</v>
      </c>
      <c r="B91" s="134" t="s">
        <v>158</v>
      </c>
      <c r="C91" s="135"/>
      <c r="D91" s="140">
        <f>D92+D93</f>
        <v>67853.45999999999</v>
      </c>
      <c r="E91" s="140">
        <f>E92+E93</f>
        <v>85738.76999999999</v>
      </c>
      <c r="F91" s="149"/>
      <c r="G91" s="166"/>
    </row>
    <row r="92" spans="1:7" ht="21">
      <c r="A92" s="131">
        <v>960</v>
      </c>
      <c r="B92" s="134" t="s">
        <v>159</v>
      </c>
      <c r="C92" s="135"/>
      <c r="D92" s="138">
        <v>31353.46</v>
      </c>
      <c r="E92" s="138">
        <v>33238.77</v>
      </c>
      <c r="F92" s="149"/>
      <c r="G92" s="166"/>
    </row>
    <row r="93" spans="1:7" ht="21">
      <c r="A93" s="154">
        <v>961962963967</v>
      </c>
      <c r="B93" s="134" t="s">
        <v>160</v>
      </c>
      <c r="C93" s="135"/>
      <c r="D93" s="138">
        <v>36500</v>
      </c>
      <c r="E93" s="138">
        <v>52500</v>
      </c>
      <c r="F93" s="149"/>
      <c r="G93" s="166"/>
    </row>
    <row r="94" spans="1:7" ht="21">
      <c r="A94" s="131" t="s">
        <v>57</v>
      </c>
      <c r="B94" s="134" t="s">
        <v>161</v>
      </c>
      <c r="C94" s="135"/>
      <c r="D94" s="175">
        <f>D95+D96+D97+D98+D99+D100+D101</f>
        <v>713145.3</v>
      </c>
      <c r="E94" s="141">
        <f>E95+E96+E97+E98+E99+E100+E101</f>
        <v>697204.54</v>
      </c>
      <c r="F94" s="149"/>
      <c r="G94" s="166"/>
    </row>
    <row r="95" spans="1:7" ht="21">
      <c r="A95" s="131">
        <v>22</v>
      </c>
      <c r="B95" s="134" t="s">
        <v>162</v>
      </c>
      <c r="C95" s="135"/>
      <c r="D95" s="167">
        <v>2301.68</v>
      </c>
      <c r="E95" s="143">
        <v>3870.59</v>
      </c>
      <c r="F95" s="149"/>
      <c r="G95" s="166"/>
    </row>
    <row r="96" spans="1:7" ht="21">
      <c r="A96" s="131">
        <v>23</v>
      </c>
      <c r="B96" s="139" t="s">
        <v>163</v>
      </c>
      <c r="C96" s="135"/>
      <c r="D96" s="168">
        <v>287850.86</v>
      </c>
      <c r="E96" s="138">
        <v>110145.12</v>
      </c>
      <c r="F96" s="149"/>
      <c r="G96" s="166"/>
    </row>
    <row r="97" spans="1:7" ht="21">
      <c r="A97" s="131">
        <v>24</v>
      </c>
      <c r="B97" s="139" t="s">
        <v>164</v>
      </c>
      <c r="C97" s="135"/>
      <c r="D97" s="168"/>
      <c r="E97" s="137">
        <v>31516.6</v>
      </c>
      <c r="F97" s="149"/>
      <c r="G97" s="166"/>
    </row>
    <row r="98" spans="1:7" ht="21">
      <c r="A98" s="131">
        <v>25</v>
      </c>
      <c r="B98" s="139" t="s">
        <v>165</v>
      </c>
      <c r="C98" s="135"/>
      <c r="D98" s="168">
        <v>98346.73</v>
      </c>
      <c r="E98" s="138">
        <v>117569.94</v>
      </c>
      <c r="F98" s="149"/>
      <c r="G98" s="166"/>
    </row>
    <row r="99" spans="1:7" ht="21">
      <c r="A99" s="155">
        <v>26</v>
      </c>
      <c r="B99" s="139" t="s">
        <v>166</v>
      </c>
      <c r="C99" s="135"/>
      <c r="D99" s="168">
        <v>555.03</v>
      </c>
      <c r="E99" s="138">
        <v>2082.29</v>
      </c>
      <c r="F99" s="149"/>
      <c r="G99" s="166"/>
    </row>
    <row r="100" spans="1:7" s="130" customFormat="1" ht="21">
      <c r="A100" s="156">
        <v>21</v>
      </c>
      <c r="B100" s="145" t="s">
        <v>167</v>
      </c>
      <c r="C100" s="146"/>
      <c r="D100" s="168"/>
      <c r="E100" s="138"/>
      <c r="F100" s="149"/>
      <c r="G100" s="166"/>
    </row>
    <row r="101" spans="1:7" ht="21">
      <c r="A101" s="155" t="s">
        <v>168</v>
      </c>
      <c r="B101" s="139" t="s">
        <v>169</v>
      </c>
      <c r="C101" s="135"/>
      <c r="D101" s="176">
        <v>324091</v>
      </c>
      <c r="E101" s="137">
        <f>310330.55+121689.45</f>
        <v>432020</v>
      </c>
      <c r="F101" s="149"/>
      <c r="G101" s="166"/>
    </row>
    <row r="102" spans="1:7" ht="42">
      <c r="A102" s="131" t="s">
        <v>57</v>
      </c>
      <c r="B102" s="139" t="s">
        <v>170</v>
      </c>
      <c r="C102" s="135"/>
      <c r="D102" s="175">
        <f>D103+D104+D105+D106</f>
        <v>31314.32</v>
      </c>
      <c r="E102" s="141">
        <f>E103+E104+E105+E106</f>
        <v>42101.21</v>
      </c>
      <c r="F102" s="149"/>
      <c r="G102" s="166"/>
    </row>
    <row r="103" spans="1:7" ht="21">
      <c r="A103" s="131">
        <v>950.951</v>
      </c>
      <c r="B103" s="139" t="s">
        <v>171</v>
      </c>
      <c r="C103" s="135"/>
      <c r="D103" s="176"/>
      <c r="E103" s="137"/>
      <c r="F103" s="149"/>
      <c r="G103" s="166"/>
    </row>
    <row r="104" spans="1:7" ht="21">
      <c r="A104" s="131">
        <v>954</v>
      </c>
      <c r="B104" s="139" t="s">
        <v>172</v>
      </c>
      <c r="C104" s="135"/>
      <c r="D104" s="176"/>
      <c r="E104" s="137"/>
      <c r="F104" s="149"/>
      <c r="G104" s="166"/>
    </row>
    <row r="105" spans="1:7" ht="21">
      <c r="A105" s="131" t="s">
        <v>173</v>
      </c>
      <c r="B105" s="134" t="s">
        <v>174</v>
      </c>
      <c r="C105" s="135"/>
      <c r="D105" s="176">
        <v>0</v>
      </c>
      <c r="E105" s="137">
        <v>0</v>
      </c>
      <c r="F105" s="149"/>
      <c r="G105" s="166"/>
    </row>
    <row r="106" spans="1:7" ht="21">
      <c r="A106" s="131">
        <v>957</v>
      </c>
      <c r="B106" s="134" t="s">
        <v>175</v>
      </c>
      <c r="C106" s="135"/>
      <c r="D106" s="168">
        <v>31314.32</v>
      </c>
      <c r="E106" s="138">
        <v>42101.21</v>
      </c>
      <c r="F106" s="149"/>
      <c r="G106" s="166"/>
    </row>
    <row r="107" spans="1:7" ht="21">
      <c r="A107" s="131">
        <v>969</v>
      </c>
      <c r="B107" s="134" t="s">
        <v>176</v>
      </c>
      <c r="C107" s="135"/>
      <c r="D107" s="168">
        <v>681573.37</v>
      </c>
      <c r="E107" s="138">
        <v>526847.24</v>
      </c>
      <c r="F107" s="149"/>
      <c r="G107" s="166"/>
    </row>
    <row r="108" spans="1:7" ht="21">
      <c r="A108" s="131" t="s">
        <v>57</v>
      </c>
      <c r="B108" s="134" t="s">
        <v>177</v>
      </c>
      <c r="C108" s="135"/>
      <c r="D108" s="141">
        <f>D63+D66+D78+D94+D102+D107</f>
        <v>23591114.610000007</v>
      </c>
      <c r="E108" s="141">
        <f>E63+E66+E78+E94+E102+E107</f>
        <v>23036711.599999998</v>
      </c>
      <c r="F108" s="149"/>
      <c r="G108" s="166"/>
    </row>
    <row r="110" spans="1:6" ht="21">
      <c r="A110" s="187" t="s">
        <v>340</v>
      </c>
      <c r="B110" s="187"/>
      <c r="D110" s="158"/>
      <c r="E110" s="149"/>
      <c r="F110" s="166"/>
    </row>
    <row r="111" spans="1:6" ht="21">
      <c r="A111" s="187" t="s">
        <v>369</v>
      </c>
      <c r="B111" s="187"/>
      <c r="D111" s="149"/>
      <c r="E111" s="149"/>
      <c r="F111" s="149"/>
    </row>
    <row r="112" spans="1:5" ht="21">
      <c r="A112" s="159"/>
      <c r="B112" s="160"/>
      <c r="D112" s="149"/>
      <c r="E112" s="149"/>
    </row>
    <row r="113" spans="1:5" ht="21">
      <c r="A113" s="187" t="s">
        <v>341</v>
      </c>
      <c r="B113" s="187"/>
      <c r="D113" s="149"/>
      <c r="E113" s="149"/>
    </row>
    <row r="114" spans="1:5" ht="21">
      <c r="A114" s="187" t="s">
        <v>381</v>
      </c>
      <c r="B114" s="187"/>
      <c r="D114" s="149"/>
      <c r="E114" s="149"/>
    </row>
    <row r="116" ht="21">
      <c r="E116" s="161"/>
    </row>
  </sheetData>
  <sheetProtection/>
  <mergeCells count="20">
    <mergeCell ref="A1:B1"/>
    <mergeCell ref="A2:B2"/>
    <mergeCell ref="A3:B3"/>
    <mergeCell ref="A4:B4"/>
    <mergeCell ref="A5:E5"/>
    <mergeCell ref="A6:E6"/>
    <mergeCell ref="A7:E7"/>
    <mergeCell ref="A8:A9"/>
    <mergeCell ref="B8:B9"/>
    <mergeCell ref="C8:C9"/>
    <mergeCell ref="D8:E8"/>
    <mergeCell ref="A59:E59"/>
    <mergeCell ref="A60:A61"/>
    <mergeCell ref="B60:B61"/>
    <mergeCell ref="C60:C61"/>
    <mergeCell ref="D60:E60"/>
    <mergeCell ref="A113:B113"/>
    <mergeCell ref="A114:B114"/>
    <mergeCell ref="A110:B110"/>
    <mergeCell ref="A111:B1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"/>
  <sheetViews>
    <sheetView zoomScale="69" zoomScaleNormal="69" zoomScalePageLayoutView="0" workbookViewId="0" topLeftCell="A58">
      <selection activeCell="D91" sqref="D91"/>
    </sheetView>
  </sheetViews>
  <sheetFormatPr defaultColWidth="43.140625" defaultRowHeight="15"/>
  <cols>
    <col min="1" max="1" width="19.7109375" style="54" customWidth="1"/>
    <col min="2" max="2" width="101.28125" style="54" customWidth="1"/>
    <col min="3" max="3" width="11.8515625" style="54" bestFit="1" customWidth="1"/>
    <col min="4" max="4" width="29.00390625" style="54" customWidth="1"/>
    <col min="5" max="5" width="25.7109375" style="54" customWidth="1"/>
    <col min="6" max="9" width="43.140625" style="80" customWidth="1"/>
    <col min="10" max="16384" width="43.140625" style="54" customWidth="1"/>
  </cols>
  <sheetData>
    <row r="1" spans="1:2" ht="21">
      <c r="A1" s="187" t="s">
        <v>362</v>
      </c>
      <c r="B1" s="187"/>
    </row>
    <row r="2" spans="1:2" ht="21">
      <c r="A2" s="55" t="s">
        <v>344</v>
      </c>
      <c r="B2" s="55"/>
    </row>
    <row r="3" spans="1:2" ht="21">
      <c r="A3" s="55" t="s">
        <v>345</v>
      </c>
      <c r="B3" s="55"/>
    </row>
    <row r="4" spans="1:5" ht="21">
      <c r="A4" s="55" t="s">
        <v>346</v>
      </c>
      <c r="B4" s="55"/>
      <c r="E4" s="56"/>
    </row>
    <row r="5" spans="2:5" ht="21">
      <c r="B5" s="57" t="s">
        <v>296</v>
      </c>
      <c r="C5" s="57"/>
      <c r="D5" s="57"/>
      <c r="E5" s="58"/>
    </row>
    <row r="6" spans="2:5" ht="21">
      <c r="B6" s="59" t="s">
        <v>373</v>
      </c>
      <c r="C6" s="59"/>
      <c r="D6" s="59"/>
      <c r="E6" s="59"/>
    </row>
    <row r="7" spans="1:5" ht="21">
      <c r="A7" s="60" t="s">
        <v>59</v>
      </c>
      <c r="B7" s="61"/>
      <c r="C7" s="61" t="s">
        <v>1</v>
      </c>
      <c r="D7" s="61" t="s">
        <v>2</v>
      </c>
      <c r="E7" s="173"/>
    </row>
    <row r="8" spans="1:5" ht="21">
      <c r="A8" s="62"/>
      <c r="B8" s="63"/>
      <c r="C8" s="63"/>
      <c r="D8" s="63" t="s">
        <v>3</v>
      </c>
      <c r="E8" s="174" t="s">
        <v>4</v>
      </c>
    </row>
    <row r="9" spans="1:5" ht="21">
      <c r="A9" s="62">
        <v>1</v>
      </c>
      <c r="B9" s="63">
        <v>2</v>
      </c>
      <c r="C9" s="63">
        <v>3</v>
      </c>
      <c r="D9" s="63">
        <v>4</v>
      </c>
      <c r="E9" s="174">
        <v>5</v>
      </c>
    </row>
    <row r="10" spans="1:5" ht="21">
      <c r="A10" s="64"/>
      <c r="B10" s="65" t="s">
        <v>179</v>
      </c>
      <c r="C10" s="66"/>
      <c r="D10" s="67">
        <f>D11+D20</f>
        <v>5585532.030000001</v>
      </c>
      <c r="E10" s="67">
        <f>E11+E20</f>
        <v>5452205.260000001</v>
      </c>
    </row>
    <row r="11" spans="1:5" ht="21">
      <c r="A11" s="64"/>
      <c r="B11" s="68" t="s">
        <v>180</v>
      </c>
      <c r="C11" s="69"/>
      <c r="D11" s="70">
        <f>SUM(D12:D19)</f>
        <v>5155459.090000001</v>
      </c>
      <c r="E11" s="70">
        <f>SUM(E12:E19)</f>
        <v>4969773.790000001</v>
      </c>
    </row>
    <row r="12" spans="1:5" ht="21">
      <c r="A12" s="64">
        <v>750</v>
      </c>
      <c r="B12" s="71" t="s">
        <v>181</v>
      </c>
      <c r="C12" s="72"/>
      <c r="D12" s="73">
        <v>6612368.9</v>
      </c>
      <c r="E12" s="73">
        <v>6407385.24</v>
      </c>
    </row>
    <row r="13" spans="1:5" ht="21">
      <c r="A13" s="64">
        <v>752</v>
      </c>
      <c r="B13" s="71" t="s">
        <v>182</v>
      </c>
      <c r="C13" s="72"/>
      <c r="D13" s="73"/>
      <c r="E13" s="73">
        <v>65293.24</v>
      </c>
    </row>
    <row r="14" spans="1:5" ht="21">
      <c r="A14" s="64">
        <v>753</v>
      </c>
      <c r="B14" s="71" t="s">
        <v>183</v>
      </c>
      <c r="C14" s="72"/>
      <c r="D14" s="73"/>
      <c r="E14" s="73"/>
    </row>
    <row r="15" spans="1:5" ht="21">
      <c r="A15" s="64">
        <v>754</v>
      </c>
      <c r="B15" s="71" t="s">
        <v>184</v>
      </c>
      <c r="C15" s="72"/>
      <c r="D15" s="73"/>
      <c r="E15" s="73"/>
    </row>
    <row r="16" spans="1:5" ht="42">
      <c r="A16" s="64">
        <v>755</v>
      </c>
      <c r="B16" s="74" t="s">
        <v>185</v>
      </c>
      <c r="C16" s="72"/>
      <c r="D16" s="73">
        <v>-826075.88</v>
      </c>
      <c r="E16" s="73">
        <v>-1404781.58</v>
      </c>
    </row>
    <row r="17" spans="1:5" ht="21">
      <c r="A17" s="64">
        <v>756</v>
      </c>
      <c r="B17" s="71" t="s">
        <v>186</v>
      </c>
      <c r="C17" s="72"/>
      <c r="D17" s="73">
        <v>-673580.05</v>
      </c>
      <c r="E17" s="73">
        <v>-786296.6</v>
      </c>
    </row>
    <row r="18" spans="1:5" ht="21">
      <c r="A18" s="64">
        <v>757</v>
      </c>
      <c r="B18" s="71" t="s">
        <v>187</v>
      </c>
      <c r="C18" s="72"/>
      <c r="D18" s="73"/>
      <c r="E18" s="73"/>
    </row>
    <row r="19" spans="1:5" ht="21">
      <c r="A19" s="64">
        <v>758</v>
      </c>
      <c r="B19" s="71" t="s">
        <v>188</v>
      </c>
      <c r="C19" s="72"/>
      <c r="D19" s="73">
        <v>42746.12</v>
      </c>
      <c r="E19" s="73">
        <v>688173.49</v>
      </c>
    </row>
    <row r="20" spans="1:5" ht="21">
      <c r="A20" s="75"/>
      <c r="B20" s="68" t="s">
        <v>189</v>
      </c>
      <c r="C20" s="69"/>
      <c r="D20" s="70">
        <f>D21+D22+D23+D24</f>
        <v>430072.94</v>
      </c>
      <c r="E20" s="70">
        <f>E21+E22+E23+E24</f>
        <v>482431.47</v>
      </c>
    </row>
    <row r="21" spans="1:5" ht="21">
      <c r="A21" s="64">
        <v>760</v>
      </c>
      <c r="B21" s="71" t="s">
        <v>190</v>
      </c>
      <c r="C21" s="72"/>
      <c r="D21" s="73">
        <v>208838.24</v>
      </c>
      <c r="E21" s="73">
        <v>182941.83</v>
      </c>
    </row>
    <row r="22" spans="1:5" ht="21">
      <c r="A22" s="64">
        <v>764</v>
      </c>
      <c r="B22" s="71" t="s">
        <v>191</v>
      </c>
      <c r="C22" s="72"/>
      <c r="D22" s="73">
        <v>60997</v>
      </c>
      <c r="E22" s="73">
        <v>145099.76</v>
      </c>
    </row>
    <row r="23" spans="1:5" ht="21">
      <c r="A23" s="64">
        <v>768</v>
      </c>
      <c r="B23" s="71" t="s">
        <v>192</v>
      </c>
      <c r="C23" s="72"/>
      <c r="D23" s="73"/>
      <c r="E23" s="73"/>
    </row>
    <row r="24" spans="1:5" ht="21">
      <c r="A24" s="64">
        <v>769</v>
      </c>
      <c r="B24" s="71" t="s">
        <v>193</v>
      </c>
      <c r="C24" s="72"/>
      <c r="D24" s="73">
        <v>160237.7</v>
      </c>
      <c r="E24" s="73">
        <v>154389.88</v>
      </c>
    </row>
    <row r="25" spans="1:5" ht="21">
      <c r="A25" s="64"/>
      <c r="B25" s="65" t="s">
        <v>194</v>
      </c>
      <c r="C25" s="66"/>
      <c r="D25" s="76">
        <f>D26+D37+D43</f>
        <v>2384545.05</v>
      </c>
      <c r="E25" s="76">
        <f>E26+E37+E43</f>
        <v>2619892.82</v>
      </c>
    </row>
    <row r="26" spans="1:5" ht="21">
      <c r="A26" s="64"/>
      <c r="B26" s="68" t="s">
        <v>195</v>
      </c>
      <c r="C26" s="69"/>
      <c r="D26" s="70">
        <f>D27+D28+D29+D30+D31+D32+D33+D34+D35+D36</f>
        <v>1929412.9</v>
      </c>
      <c r="E26" s="70">
        <f>E27+E28+E29+E30+E31+E32+E33+E34+E35+E36</f>
        <v>2161457.84</v>
      </c>
    </row>
    <row r="27" spans="1:5" ht="21">
      <c r="A27" s="64">
        <v>400</v>
      </c>
      <c r="B27" s="71" t="s">
        <v>196</v>
      </c>
      <c r="C27" s="72"/>
      <c r="D27" s="73">
        <v>2257761.42</v>
      </c>
      <c r="E27" s="73">
        <v>2069459.28</v>
      </c>
    </row>
    <row r="28" spans="1:5" ht="21">
      <c r="A28" s="64"/>
      <c r="B28" s="71" t="s">
        <v>197</v>
      </c>
      <c r="C28" s="72"/>
      <c r="D28" s="73">
        <v>198635.39</v>
      </c>
      <c r="E28" s="73">
        <v>201660.22</v>
      </c>
    </row>
    <row r="29" spans="1:5" ht="21">
      <c r="A29" s="64">
        <v>402</v>
      </c>
      <c r="B29" s="74" t="s">
        <v>198</v>
      </c>
      <c r="C29" s="72"/>
      <c r="D29" s="73">
        <v>-146355.45</v>
      </c>
      <c r="E29" s="73">
        <v>-131587.4</v>
      </c>
    </row>
    <row r="30" spans="1:5" ht="42">
      <c r="A30" s="64">
        <v>403</v>
      </c>
      <c r="B30" s="74" t="s">
        <v>199</v>
      </c>
      <c r="C30" s="72"/>
      <c r="D30" s="73">
        <v>495</v>
      </c>
      <c r="E30" s="73">
        <v>2938.36</v>
      </c>
    </row>
    <row r="31" spans="1:5" ht="42">
      <c r="A31" s="64">
        <v>404</v>
      </c>
      <c r="B31" s="74" t="s">
        <v>200</v>
      </c>
      <c r="C31" s="72"/>
      <c r="D31" s="73">
        <v>-80727.3</v>
      </c>
      <c r="E31" s="73">
        <v>-148514.07</v>
      </c>
    </row>
    <row r="32" spans="1:5" s="80" customFormat="1" ht="21">
      <c r="A32" s="77">
        <v>405</v>
      </c>
      <c r="B32" s="78" t="s">
        <v>201</v>
      </c>
      <c r="C32" s="79"/>
      <c r="D32" s="73">
        <v>66892.75</v>
      </c>
      <c r="E32" s="73">
        <v>-66902.33</v>
      </c>
    </row>
    <row r="33" spans="1:5" s="80" customFormat="1" ht="42">
      <c r="A33" s="77">
        <v>406</v>
      </c>
      <c r="B33" s="78" t="s">
        <v>202</v>
      </c>
      <c r="C33" s="79"/>
      <c r="D33" s="73">
        <v>4472.63</v>
      </c>
      <c r="E33" s="73">
        <v>110203.84</v>
      </c>
    </row>
    <row r="34" spans="1:5" s="80" customFormat="1" ht="21">
      <c r="A34" s="77">
        <v>407</v>
      </c>
      <c r="B34" s="81" t="s">
        <v>203</v>
      </c>
      <c r="C34" s="79"/>
      <c r="D34" s="73">
        <v>-296416.22</v>
      </c>
      <c r="E34" s="73">
        <v>23403.09</v>
      </c>
    </row>
    <row r="35" spans="1:5" s="80" customFormat="1" ht="42">
      <c r="A35" s="77">
        <v>408</v>
      </c>
      <c r="B35" s="78" t="s">
        <v>204</v>
      </c>
      <c r="C35" s="79"/>
      <c r="D35" s="73"/>
      <c r="E35" s="73"/>
    </row>
    <row r="36" spans="1:6" s="80" customFormat="1" ht="21">
      <c r="A36" s="77">
        <v>409</v>
      </c>
      <c r="B36" s="81" t="s">
        <v>205</v>
      </c>
      <c r="C36" s="79"/>
      <c r="D36" s="73">
        <v>-75345.32</v>
      </c>
      <c r="E36" s="73">
        <v>100796.85</v>
      </c>
      <c r="F36" s="181"/>
    </row>
    <row r="37" spans="1:5" ht="21">
      <c r="A37" s="64"/>
      <c r="B37" s="82" t="s">
        <v>206</v>
      </c>
      <c r="C37" s="72"/>
      <c r="D37" s="83">
        <f>D38+D39+D40+D41+D42</f>
        <v>0</v>
      </c>
      <c r="E37" s="83">
        <f>E38+E39+E40+E41+E42</f>
        <v>0</v>
      </c>
    </row>
    <row r="38" spans="1:5" ht="21">
      <c r="A38" s="64" t="s">
        <v>207</v>
      </c>
      <c r="B38" s="71" t="s">
        <v>208</v>
      </c>
      <c r="C38" s="72"/>
      <c r="D38" s="73"/>
      <c r="E38" s="73"/>
    </row>
    <row r="39" spans="1:5" ht="21">
      <c r="A39" s="64" t="s">
        <v>209</v>
      </c>
      <c r="B39" s="71" t="s">
        <v>210</v>
      </c>
      <c r="C39" s="72"/>
      <c r="D39" s="73"/>
      <c r="E39" s="73"/>
    </row>
    <row r="40" spans="1:5" ht="21">
      <c r="A40" s="64">
        <v>415</v>
      </c>
      <c r="B40" s="71" t="s">
        <v>211</v>
      </c>
      <c r="C40" s="72"/>
      <c r="D40" s="73"/>
      <c r="E40" s="73"/>
    </row>
    <row r="41" spans="1:5" ht="21">
      <c r="A41" s="64">
        <v>416.417</v>
      </c>
      <c r="B41" s="71" t="s">
        <v>212</v>
      </c>
      <c r="C41" s="72"/>
      <c r="D41" s="73"/>
      <c r="E41" s="73"/>
    </row>
    <row r="42" spans="1:5" ht="21">
      <c r="A42" s="64">
        <v>418.419</v>
      </c>
      <c r="B42" s="71" t="s">
        <v>213</v>
      </c>
      <c r="C42" s="72"/>
      <c r="D42" s="73"/>
      <c r="E42" s="73"/>
    </row>
    <row r="43" spans="1:5" ht="21">
      <c r="A43" s="64"/>
      <c r="B43" s="68" t="s">
        <v>214</v>
      </c>
      <c r="C43" s="69"/>
      <c r="D43" s="70">
        <f>D44+D45+D46+D47+D48+D49+D50+D51+D52</f>
        <v>455132.15</v>
      </c>
      <c r="E43" s="70">
        <f>E44+E45+E46+E47+E48+E49+E50+E51+E52</f>
        <v>458434.98000000004</v>
      </c>
    </row>
    <row r="44" spans="1:5" ht="21">
      <c r="A44" s="64">
        <v>420</v>
      </c>
      <c r="B44" s="71" t="s">
        <v>215</v>
      </c>
      <c r="C44" s="72"/>
      <c r="D44" s="73">
        <v>101001</v>
      </c>
      <c r="E44" s="73">
        <v>69330.69</v>
      </c>
    </row>
    <row r="45" spans="1:5" ht="21">
      <c r="A45" s="64">
        <v>421</v>
      </c>
      <c r="B45" s="71" t="s">
        <v>216</v>
      </c>
      <c r="C45" s="72"/>
      <c r="D45" s="73">
        <v>11043.57</v>
      </c>
      <c r="E45" s="73"/>
    </row>
    <row r="46" spans="1:5" ht="21">
      <c r="A46" s="64">
        <v>422</v>
      </c>
      <c r="B46" s="71" t="s">
        <v>217</v>
      </c>
      <c r="C46" s="72"/>
      <c r="D46" s="73">
        <v>147417.73</v>
      </c>
      <c r="E46" s="73">
        <v>153510.96</v>
      </c>
    </row>
    <row r="47" spans="1:5" ht="21">
      <c r="A47" s="64">
        <v>423</v>
      </c>
      <c r="B47" s="71" t="s">
        <v>218</v>
      </c>
      <c r="C47" s="72"/>
      <c r="D47" s="73">
        <v>60832.74</v>
      </c>
      <c r="E47" s="73">
        <v>56618.15</v>
      </c>
    </row>
    <row r="48" spans="1:5" ht="21">
      <c r="A48" s="64">
        <v>424</v>
      </c>
      <c r="B48" s="71" t="s">
        <v>219</v>
      </c>
      <c r="C48" s="72"/>
      <c r="D48" s="73">
        <v>110071.72</v>
      </c>
      <c r="E48" s="73">
        <v>164365.72</v>
      </c>
    </row>
    <row r="49" spans="1:5" ht="21">
      <c r="A49" s="64">
        <v>429</v>
      </c>
      <c r="B49" s="71" t="s">
        <v>220</v>
      </c>
      <c r="C49" s="72"/>
      <c r="D49" s="73">
        <v>21050.7</v>
      </c>
      <c r="E49" s="73">
        <v>15528.38</v>
      </c>
    </row>
    <row r="50" spans="1:6" ht="42">
      <c r="A50" s="64">
        <v>460</v>
      </c>
      <c r="B50" s="74" t="s">
        <v>221</v>
      </c>
      <c r="C50" s="72"/>
      <c r="D50" s="73">
        <v>3714.69</v>
      </c>
      <c r="E50" s="73">
        <v>-918.92</v>
      </c>
      <c r="F50" s="182"/>
    </row>
    <row r="51" spans="1:5" ht="21">
      <c r="A51" s="64">
        <v>463</v>
      </c>
      <c r="B51" s="71" t="s">
        <v>222</v>
      </c>
      <c r="C51" s="72"/>
      <c r="D51" s="73"/>
      <c r="E51" s="73"/>
    </row>
    <row r="52" spans="1:5" ht="21">
      <c r="A52" s="64">
        <v>462.469</v>
      </c>
      <c r="B52" s="71" t="s">
        <v>223</v>
      </c>
      <c r="C52" s="72"/>
      <c r="D52" s="73"/>
      <c r="E52" s="73"/>
    </row>
    <row r="53" spans="1:5" ht="21">
      <c r="A53" s="64"/>
      <c r="B53" s="68" t="s">
        <v>224</v>
      </c>
      <c r="C53" s="69"/>
      <c r="D53" s="70">
        <f>D10-D25</f>
        <v>3200986.9800000014</v>
      </c>
      <c r="E53" s="70">
        <f>E10-E25</f>
        <v>2832312.440000001</v>
      </c>
    </row>
    <row r="54" spans="1:6" ht="21">
      <c r="A54" s="64"/>
      <c r="B54" s="68" t="s">
        <v>225</v>
      </c>
      <c r="C54" s="69"/>
      <c r="D54" s="119">
        <f>D55+D56+D57+D58+D62+D67+D74+D75</f>
        <v>2481235.7800000007</v>
      </c>
      <c r="E54" s="119">
        <f>E55+E56+E57+E58+E62+E67+E74+E75</f>
        <v>2319383.18</v>
      </c>
      <c r="F54" s="181"/>
    </row>
    <row r="55" spans="1:5" ht="21">
      <c r="A55" s="84">
        <v>440</v>
      </c>
      <c r="B55" s="82" t="s">
        <v>226</v>
      </c>
      <c r="C55" s="72"/>
      <c r="D55" s="120">
        <v>1656254.2600000007</v>
      </c>
      <c r="E55" s="120">
        <v>1561425.2699999998</v>
      </c>
    </row>
    <row r="56" spans="1:5" ht="21">
      <c r="A56" s="84">
        <v>441</v>
      </c>
      <c r="B56" s="68" t="s">
        <v>227</v>
      </c>
      <c r="C56" s="69"/>
      <c r="D56" s="119">
        <v>5693.54</v>
      </c>
      <c r="E56" s="119">
        <v>2789.58</v>
      </c>
    </row>
    <row r="57" spans="1:5" ht="21">
      <c r="A57" s="84">
        <v>45</v>
      </c>
      <c r="B57" s="82" t="s">
        <v>228</v>
      </c>
      <c r="C57" s="72"/>
      <c r="D57" s="120">
        <v>57538.9</v>
      </c>
      <c r="E57" s="120">
        <v>72652.77</v>
      </c>
    </row>
    <row r="58" spans="1:5" ht="21">
      <c r="A58" s="63"/>
      <c r="B58" s="68" t="s">
        <v>229</v>
      </c>
      <c r="C58" s="69"/>
      <c r="D58" s="121">
        <f>D59+D60+D61</f>
        <v>439571.99</v>
      </c>
      <c r="E58" s="121">
        <f>E59+E60+E61</f>
        <v>403103.26000000007</v>
      </c>
    </row>
    <row r="59" spans="1:5" ht="21">
      <c r="A59" s="84" t="s">
        <v>355</v>
      </c>
      <c r="B59" s="71" t="s">
        <v>230</v>
      </c>
      <c r="C59" s="72"/>
      <c r="D59" s="120">
        <v>252040.96000000002</v>
      </c>
      <c r="E59" s="120">
        <v>230268.6</v>
      </c>
    </row>
    <row r="60" spans="1:5" ht="21">
      <c r="A60" s="84">
        <v>473.474</v>
      </c>
      <c r="B60" s="71" t="s">
        <v>231</v>
      </c>
      <c r="C60" s="72"/>
      <c r="D60" s="120">
        <v>173150.78999999998</v>
      </c>
      <c r="E60" s="120">
        <v>157384.48000000004</v>
      </c>
    </row>
    <row r="61" spans="1:5" ht="21">
      <c r="A61" s="84">
        <v>476</v>
      </c>
      <c r="B61" s="71" t="s">
        <v>232</v>
      </c>
      <c r="C61" s="72"/>
      <c r="D61" s="120">
        <v>14380.24</v>
      </c>
      <c r="E61" s="120">
        <v>15450.18</v>
      </c>
    </row>
    <row r="62" spans="1:5" ht="21">
      <c r="A62" s="63"/>
      <c r="B62" s="82" t="s">
        <v>233</v>
      </c>
      <c r="C62" s="72"/>
      <c r="D62" s="122">
        <f>D63+D64+D65+D66</f>
        <v>27384.870000000003</v>
      </c>
      <c r="E62" s="122">
        <f>E63+E64+E65+E66</f>
        <v>32339.7</v>
      </c>
    </row>
    <row r="63" spans="1:5" ht="42">
      <c r="A63" s="84" t="s">
        <v>356</v>
      </c>
      <c r="B63" s="74" t="s">
        <v>234</v>
      </c>
      <c r="C63" s="86"/>
      <c r="D63" s="120">
        <v>10632.33</v>
      </c>
      <c r="E63" s="120">
        <v>5275.07</v>
      </c>
    </row>
    <row r="64" spans="1:5" ht="21">
      <c r="A64" s="84">
        <v>431</v>
      </c>
      <c r="B64" s="71" t="s">
        <v>235</v>
      </c>
      <c r="C64" s="72"/>
      <c r="D64" s="120">
        <v>5664.75</v>
      </c>
      <c r="E64" s="120">
        <v>14609.45</v>
      </c>
    </row>
    <row r="65" spans="1:5" ht="21">
      <c r="A65" s="84">
        <v>433</v>
      </c>
      <c r="B65" s="71" t="s">
        <v>236</v>
      </c>
      <c r="C65" s="72"/>
      <c r="D65" s="120">
        <v>6604.87</v>
      </c>
      <c r="E65" s="120">
        <v>8840.46</v>
      </c>
    </row>
    <row r="66" spans="1:5" ht="21">
      <c r="A66" s="84">
        <v>439</v>
      </c>
      <c r="B66" s="71" t="s">
        <v>237</v>
      </c>
      <c r="C66" s="72"/>
      <c r="D66" s="120">
        <v>4482.92</v>
      </c>
      <c r="E66" s="120">
        <v>3614.72</v>
      </c>
    </row>
    <row r="67" spans="1:5" ht="21">
      <c r="A67" s="63"/>
      <c r="B67" s="68" t="s">
        <v>238</v>
      </c>
      <c r="C67" s="69"/>
      <c r="D67" s="121">
        <f>D68+D69+D70+D71+D72+D73</f>
        <v>345041.85</v>
      </c>
      <c r="E67" s="121">
        <f>E68+E69+E70+E71+E72+E73</f>
        <v>327731.44</v>
      </c>
    </row>
    <row r="68" spans="1:5" ht="63">
      <c r="A68" s="84">
        <v>443.446</v>
      </c>
      <c r="B68" s="74" t="s">
        <v>239</v>
      </c>
      <c r="C68" s="72"/>
      <c r="D68" s="120">
        <v>59894.780000000006</v>
      </c>
      <c r="E68" s="120">
        <v>52343.74</v>
      </c>
    </row>
    <row r="69" spans="1:5" ht="21">
      <c r="A69" s="84">
        <v>442</v>
      </c>
      <c r="B69" s="71" t="s">
        <v>240</v>
      </c>
      <c r="C69" s="72"/>
      <c r="D69" s="120">
        <v>8125.35</v>
      </c>
      <c r="E69" s="120">
        <v>7130.66</v>
      </c>
    </row>
    <row r="70" spans="1:5" ht="21">
      <c r="A70" s="84">
        <v>445</v>
      </c>
      <c r="B70" s="71" t="s">
        <v>241</v>
      </c>
      <c r="C70" s="72"/>
      <c r="D70" s="120">
        <v>9561.63</v>
      </c>
      <c r="E70" s="120">
        <v>10959.259999999998</v>
      </c>
    </row>
    <row r="71" spans="1:5" ht="21">
      <c r="A71" s="84">
        <v>447</v>
      </c>
      <c r="B71" s="71" t="s">
        <v>242</v>
      </c>
      <c r="C71" s="72"/>
      <c r="D71" s="120">
        <v>100494.79999999999</v>
      </c>
      <c r="E71" s="120">
        <v>120468.03</v>
      </c>
    </row>
    <row r="72" spans="1:5" ht="21">
      <c r="A72" s="84">
        <v>448</v>
      </c>
      <c r="B72" s="71" t="s">
        <v>243</v>
      </c>
      <c r="C72" s="72"/>
      <c r="D72" s="120">
        <v>77570.9</v>
      </c>
      <c r="E72" s="120">
        <v>50562.83</v>
      </c>
    </row>
    <row r="73" spans="1:5" ht="21">
      <c r="A73" s="84">
        <v>444.449</v>
      </c>
      <c r="B73" s="71" t="s">
        <v>244</v>
      </c>
      <c r="C73" s="72"/>
      <c r="D73" s="120">
        <v>89394.38999999998</v>
      </c>
      <c r="E73" s="120">
        <v>86266.92</v>
      </c>
    </row>
    <row r="74" spans="1:5" ht="21">
      <c r="A74" s="84">
        <v>48</v>
      </c>
      <c r="B74" s="82" t="s">
        <v>245</v>
      </c>
      <c r="C74" s="72"/>
      <c r="D74" s="120">
        <v>38019.33</v>
      </c>
      <c r="E74" s="120">
        <v>29000.39</v>
      </c>
    </row>
    <row r="75" spans="1:5" ht="21">
      <c r="A75" s="84">
        <v>706</v>
      </c>
      <c r="B75" s="87" t="s">
        <v>246</v>
      </c>
      <c r="C75" s="88"/>
      <c r="D75" s="123">
        <v>-88268.96</v>
      </c>
      <c r="E75" s="123">
        <v>-109659.23</v>
      </c>
    </row>
    <row r="76" spans="1:5" ht="21">
      <c r="A76" s="64"/>
      <c r="B76" s="68" t="s">
        <v>247</v>
      </c>
      <c r="C76" s="89"/>
      <c r="D76" s="90">
        <f>D53-D54</f>
        <v>719751.2000000007</v>
      </c>
      <c r="E76" s="90">
        <f>E53-E54</f>
        <v>512929.2600000007</v>
      </c>
    </row>
    <row r="77" spans="1:5" ht="21">
      <c r="A77" s="64"/>
      <c r="B77" s="87" t="s">
        <v>248</v>
      </c>
      <c r="C77" s="88"/>
      <c r="D77" s="83">
        <f>D92+D109</f>
        <v>707387.71</v>
      </c>
      <c r="E77" s="83">
        <f>E92+E109</f>
        <v>343100.57999999996</v>
      </c>
    </row>
    <row r="78" spans="1:5" ht="21">
      <c r="A78" s="64"/>
      <c r="B78" s="82" t="s">
        <v>249</v>
      </c>
      <c r="C78" s="72"/>
      <c r="D78" s="83">
        <f>D79+D80+D81+D82+D83+D84</f>
        <v>463801.64999999997</v>
      </c>
      <c r="E78" s="83">
        <f>E79+E80+E81+E82+E83+E84</f>
        <v>345245.24</v>
      </c>
    </row>
    <row r="79" spans="1:5" ht="21">
      <c r="A79" s="64">
        <v>770</v>
      </c>
      <c r="B79" s="71" t="s">
        <v>250</v>
      </c>
      <c r="C79" s="72"/>
      <c r="D79" s="73">
        <v>338465.83</v>
      </c>
      <c r="E79" s="73">
        <v>337554.88</v>
      </c>
    </row>
    <row r="80" spans="1:5" ht="42">
      <c r="A80" s="64">
        <v>771</v>
      </c>
      <c r="B80" s="74" t="s">
        <v>251</v>
      </c>
      <c r="C80" s="72"/>
      <c r="D80" s="73"/>
      <c r="E80" s="73"/>
    </row>
    <row r="81" spans="1:6" ht="21">
      <c r="A81" s="64">
        <v>772</v>
      </c>
      <c r="B81" s="71" t="s">
        <v>252</v>
      </c>
      <c r="C81" s="72"/>
      <c r="D81" s="73">
        <v>115630.4</v>
      </c>
      <c r="E81" s="73"/>
      <c r="F81" s="181"/>
    </row>
    <row r="82" spans="1:5" ht="21">
      <c r="A82" s="64">
        <v>774</v>
      </c>
      <c r="B82" s="71" t="s">
        <v>253</v>
      </c>
      <c r="C82" s="72"/>
      <c r="D82" s="73"/>
      <c r="E82" s="73"/>
    </row>
    <row r="83" spans="1:5" ht="21">
      <c r="A83" s="64">
        <v>775</v>
      </c>
      <c r="B83" s="71" t="s">
        <v>254</v>
      </c>
      <c r="C83" s="72"/>
      <c r="D83" s="73"/>
      <c r="E83" s="73"/>
    </row>
    <row r="84" spans="1:5" ht="84">
      <c r="A84" s="91" t="s">
        <v>255</v>
      </c>
      <c r="B84" s="71" t="s">
        <v>256</v>
      </c>
      <c r="C84" s="72"/>
      <c r="D84" s="73">
        <v>9705.42</v>
      </c>
      <c r="E84" s="73">
        <v>7690.36</v>
      </c>
    </row>
    <row r="85" spans="1:5" ht="21">
      <c r="A85" s="92"/>
      <c r="B85" s="87" t="s">
        <v>257</v>
      </c>
      <c r="C85" s="88"/>
      <c r="D85" s="93">
        <f>D86+D87+D88+D89+D90+D91</f>
        <v>10251.59</v>
      </c>
      <c r="E85" s="93">
        <f>E86+E87+E88+E89+E90+E91</f>
        <v>14974.08</v>
      </c>
    </row>
    <row r="86" spans="1:5" ht="21">
      <c r="A86" s="64">
        <v>730</v>
      </c>
      <c r="B86" s="71" t="s">
        <v>258</v>
      </c>
      <c r="C86" s="72"/>
      <c r="D86" s="73"/>
      <c r="E86" s="73"/>
    </row>
    <row r="87" spans="1:5" ht="21">
      <c r="A87" s="64">
        <v>732</v>
      </c>
      <c r="B87" s="71" t="s">
        <v>259</v>
      </c>
      <c r="C87" s="72"/>
      <c r="D87" s="73"/>
      <c r="E87" s="73"/>
    </row>
    <row r="88" spans="1:5" ht="21">
      <c r="A88" s="64">
        <v>734</v>
      </c>
      <c r="B88" s="94" t="s">
        <v>260</v>
      </c>
      <c r="C88" s="69"/>
      <c r="D88" s="85"/>
      <c r="E88" s="85"/>
    </row>
    <row r="89" spans="1:5" ht="21">
      <c r="A89" s="64">
        <v>735</v>
      </c>
      <c r="B89" s="71" t="s">
        <v>261</v>
      </c>
      <c r="C89" s="72"/>
      <c r="D89" s="73"/>
      <c r="E89" s="73"/>
    </row>
    <row r="90" spans="1:5" ht="42">
      <c r="A90" s="91" t="s">
        <v>262</v>
      </c>
      <c r="B90" s="71" t="s">
        <v>263</v>
      </c>
      <c r="C90" s="72"/>
      <c r="D90" s="73"/>
      <c r="E90" s="73">
        <f>3718.66+66.22</f>
        <v>3784.8799999999997</v>
      </c>
    </row>
    <row r="91" spans="1:5" ht="63">
      <c r="A91" s="91" t="s">
        <v>363</v>
      </c>
      <c r="B91" s="71" t="s">
        <v>264</v>
      </c>
      <c r="C91" s="72"/>
      <c r="D91" s="73">
        <v>10251.59</v>
      </c>
      <c r="E91" s="73">
        <v>11189.2</v>
      </c>
    </row>
    <row r="92" spans="1:5" ht="42">
      <c r="A92" s="64"/>
      <c r="B92" s="95" t="s">
        <v>265</v>
      </c>
      <c r="C92" s="72"/>
      <c r="D92" s="83">
        <f>D78-D85</f>
        <v>453550.05999999994</v>
      </c>
      <c r="E92" s="83">
        <f>E78-E85</f>
        <v>330271.16</v>
      </c>
    </row>
    <row r="93" spans="1:5" ht="21">
      <c r="A93" s="64"/>
      <c r="B93" s="96" t="s">
        <v>266</v>
      </c>
      <c r="C93" s="72"/>
      <c r="D93" s="83">
        <f>D94+D95+D96+D97+D98+D99+D100</f>
        <v>255557.03</v>
      </c>
      <c r="E93" s="83">
        <f>E94+E95+E96+E97+E98+E99+E100</f>
        <v>13098.41</v>
      </c>
    </row>
    <row r="94" spans="1:5" ht="21">
      <c r="A94" s="64">
        <v>770</v>
      </c>
      <c r="B94" s="71" t="s">
        <v>267</v>
      </c>
      <c r="C94" s="72"/>
      <c r="D94" s="73"/>
      <c r="E94" s="73"/>
    </row>
    <row r="95" spans="1:5" ht="21">
      <c r="A95" s="64">
        <v>772</v>
      </c>
      <c r="B95" s="71" t="s">
        <v>268</v>
      </c>
      <c r="C95" s="72"/>
      <c r="D95" s="73"/>
      <c r="E95" s="73"/>
    </row>
    <row r="96" spans="1:5" ht="21">
      <c r="A96" s="97">
        <v>771774</v>
      </c>
      <c r="B96" s="71" t="s">
        <v>269</v>
      </c>
      <c r="C96" s="72"/>
      <c r="D96" s="73"/>
      <c r="E96" s="73"/>
    </row>
    <row r="97" spans="1:6" ht="21">
      <c r="A97" s="64">
        <v>773</v>
      </c>
      <c r="B97" s="71" t="s">
        <v>270</v>
      </c>
      <c r="C97" s="72"/>
      <c r="D97" s="73">
        <v>236600</v>
      </c>
      <c r="E97" s="73"/>
      <c r="F97" s="181"/>
    </row>
    <row r="98" spans="1:5" ht="21">
      <c r="A98" s="64" t="s">
        <v>271</v>
      </c>
      <c r="B98" s="71" t="s">
        <v>272</v>
      </c>
      <c r="C98" s="72"/>
      <c r="D98" s="73">
        <v>191.55</v>
      </c>
      <c r="E98" s="73"/>
    </row>
    <row r="99" spans="1:5" ht="21">
      <c r="A99" s="64" t="s">
        <v>273</v>
      </c>
      <c r="B99" s="71" t="s">
        <v>274</v>
      </c>
      <c r="C99" s="72"/>
      <c r="D99" s="73"/>
      <c r="E99" s="73"/>
    </row>
    <row r="100" spans="1:6" ht="39.75" customHeight="1">
      <c r="A100" s="91" t="s">
        <v>364</v>
      </c>
      <c r="B100" s="71" t="s">
        <v>275</v>
      </c>
      <c r="C100" s="72"/>
      <c r="D100" s="73">
        <f>13156.53+5398+210.95</f>
        <v>18765.48</v>
      </c>
      <c r="E100" s="73">
        <f>5598+7500.41</f>
        <v>13098.41</v>
      </c>
      <c r="F100" s="181"/>
    </row>
    <row r="101" spans="1:5" ht="21">
      <c r="A101" s="64"/>
      <c r="B101" s="96" t="s">
        <v>276</v>
      </c>
      <c r="C101" s="72"/>
      <c r="D101" s="83">
        <f>D102+D103+D104+D105+D106+D107+D108</f>
        <v>1719.38</v>
      </c>
      <c r="E101" s="83">
        <f>E102+E103+E104+E105+E106+E107+E108</f>
        <v>268.99</v>
      </c>
    </row>
    <row r="102" spans="1:5" ht="21">
      <c r="A102" s="64">
        <v>730</v>
      </c>
      <c r="B102" s="71" t="s">
        <v>277</v>
      </c>
      <c r="C102" s="72"/>
      <c r="D102" s="73"/>
      <c r="E102" s="73"/>
    </row>
    <row r="103" spans="1:5" ht="21">
      <c r="A103" s="64">
        <v>732</v>
      </c>
      <c r="B103" s="71" t="s">
        <v>278</v>
      </c>
      <c r="C103" s="72"/>
      <c r="D103" s="73"/>
      <c r="E103" s="73"/>
    </row>
    <row r="104" spans="1:5" ht="21">
      <c r="A104" s="64" t="s">
        <v>351</v>
      </c>
      <c r="B104" s="71" t="s">
        <v>279</v>
      </c>
      <c r="C104" s="72"/>
      <c r="D104" s="73"/>
      <c r="E104" s="73"/>
    </row>
    <row r="105" spans="1:5" ht="42">
      <c r="A105" s="91" t="s">
        <v>280</v>
      </c>
      <c r="B105" s="71" t="s">
        <v>281</v>
      </c>
      <c r="C105" s="72"/>
      <c r="D105" s="73">
        <v>1719.38</v>
      </c>
      <c r="E105" s="73"/>
    </row>
    <row r="106" spans="1:5" ht="42">
      <c r="A106" s="91" t="s">
        <v>282</v>
      </c>
      <c r="B106" s="74" t="s">
        <v>283</v>
      </c>
      <c r="C106" s="72"/>
      <c r="D106" s="73"/>
      <c r="E106" s="73"/>
    </row>
    <row r="107" spans="1:5" ht="21">
      <c r="A107" s="97">
        <v>745746747</v>
      </c>
      <c r="B107" s="71" t="s">
        <v>284</v>
      </c>
      <c r="C107" s="72"/>
      <c r="D107" s="73"/>
      <c r="E107" s="73">
        <v>268.99</v>
      </c>
    </row>
    <row r="108" spans="1:5" ht="21">
      <c r="A108" s="97">
        <v>748749</v>
      </c>
      <c r="B108" s="71" t="s">
        <v>285</v>
      </c>
      <c r="C108" s="72"/>
      <c r="D108" s="73"/>
      <c r="E108" s="73"/>
    </row>
    <row r="109" spans="1:5" ht="42">
      <c r="A109" s="64"/>
      <c r="B109" s="95" t="s">
        <v>286</v>
      </c>
      <c r="C109" s="72"/>
      <c r="D109" s="83">
        <f>D93-D101</f>
        <v>253837.65</v>
      </c>
      <c r="E109" s="83">
        <f>E93-E101</f>
        <v>12829.42</v>
      </c>
    </row>
    <row r="110" spans="1:6" ht="21">
      <c r="A110" s="64"/>
      <c r="B110" s="65" t="s">
        <v>287</v>
      </c>
      <c r="C110" s="98"/>
      <c r="D110" s="99">
        <f>D76+D77</f>
        <v>1427138.9100000006</v>
      </c>
      <c r="E110" s="99">
        <f>E76+E77</f>
        <v>856029.8400000007</v>
      </c>
      <c r="F110" s="181"/>
    </row>
    <row r="111" spans="1:5" ht="21">
      <c r="A111" s="64"/>
      <c r="B111" s="82" t="s">
        <v>288</v>
      </c>
      <c r="C111" s="72"/>
      <c r="D111" s="83">
        <f>D112+D113</f>
        <v>128442.5</v>
      </c>
      <c r="E111" s="83">
        <f>E112+E113</f>
        <v>77042.68560000006</v>
      </c>
    </row>
    <row r="112" spans="1:6" ht="21">
      <c r="A112" s="64">
        <v>820</v>
      </c>
      <c r="B112" s="71" t="s">
        <v>289</v>
      </c>
      <c r="C112" s="72"/>
      <c r="D112" s="100">
        <v>128442.5</v>
      </c>
      <c r="E112" s="100">
        <f>E110*9%</f>
        <v>77042.68560000006</v>
      </c>
      <c r="F112" s="109"/>
    </row>
    <row r="113" spans="1:6" ht="21">
      <c r="A113" s="64">
        <v>823</v>
      </c>
      <c r="B113" s="71" t="s">
        <v>290</v>
      </c>
      <c r="C113" s="72"/>
      <c r="D113" s="100"/>
      <c r="E113" s="100"/>
      <c r="F113" s="109"/>
    </row>
    <row r="114" spans="1:6" ht="21">
      <c r="A114" s="64"/>
      <c r="B114" s="82" t="s">
        <v>291</v>
      </c>
      <c r="C114" s="86"/>
      <c r="D114" s="83">
        <f>D110-D111</f>
        <v>1298696.4100000006</v>
      </c>
      <c r="E114" s="83">
        <f>E110-E111</f>
        <v>778987.1544000006</v>
      </c>
      <c r="F114" s="109"/>
    </row>
    <row r="115" spans="1:6" ht="21">
      <c r="A115" s="64"/>
      <c r="B115" s="82" t="s">
        <v>292</v>
      </c>
      <c r="C115" s="72"/>
      <c r="D115" s="73"/>
      <c r="E115" s="73"/>
      <c r="F115" s="109"/>
    </row>
    <row r="116" spans="1:6" ht="42">
      <c r="A116" s="91" t="s">
        <v>293</v>
      </c>
      <c r="B116" s="71" t="s">
        <v>294</v>
      </c>
      <c r="C116" s="72"/>
      <c r="D116" s="73"/>
      <c r="E116" s="73"/>
      <c r="F116" s="109"/>
    </row>
    <row r="117" spans="1:6" ht="21">
      <c r="A117" s="101"/>
      <c r="B117" s="102" t="s">
        <v>295</v>
      </c>
      <c r="C117" s="103"/>
      <c r="D117" s="104">
        <f>D114/19402</f>
        <v>66.93621327698179</v>
      </c>
      <c r="E117" s="104">
        <f>E114/19402</f>
        <v>40.14983787238432</v>
      </c>
      <c r="F117" s="109"/>
    </row>
    <row r="118" spans="1:5" ht="21">
      <c r="A118" s="105"/>
      <c r="B118" s="106"/>
      <c r="C118" s="107"/>
      <c r="D118" s="107"/>
      <c r="E118" s="107"/>
    </row>
    <row r="119" spans="1:9" s="55" customFormat="1" ht="21">
      <c r="A119" s="108" t="s">
        <v>342</v>
      </c>
      <c r="B119" s="108"/>
      <c r="C119" s="108"/>
      <c r="D119" s="108"/>
      <c r="E119" s="108"/>
      <c r="F119" s="183"/>
      <c r="G119" s="183"/>
      <c r="H119" s="183"/>
      <c r="I119" s="183"/>
    </row>
    <row r="120" spans="1:5" ht="21">
      <c r="A120" s="108" t="s">
        <v>343</v>
      </c>
      <c r="B120" s="108"/>
      <c r="C120" s="80"/>
      <c r="D120" s="109"/>
      <c r="E120" s="109"/>
    </row>
    <row r="121" spans="1:5" ht="21">
      <c r="A121" s="108"/>
      <c r="B121" s="108"/>
      <c r="C121" s="110"/>
      <c r="D121" s="109"/>
      <c r="E121" s="111"/>
    </row>
    <row r="122" spans="1:5" ht="21">
      <c r="A122" s="55" t="s">
        <v>347</v>
      </c>
      <c r="B122" s="55"/>
      <c r="C122" s="80"/>
      <c r="D122" s="109"/>
      <c r="E122" s="80"/>
    </row>
    <row r="123" spans="1:5" ht="21">
      <c r="A123" s="112" t="s">
        <v>374</v>
      </c>
      <c r="B123" s="113"/>
      <c r="C123" s="114"/>
      <c r="D123" s="115"/>
      <c r="E123" s="116"/>
    </row>
    <row r="124" spans="3:5" ht="21">
      <c r="C124" s="80"/>
      <c r="D124" s="115"/>
      <c r="E124" s="109"/>
    </row>
    <row r="125" spans="3:5" ht="21">
      <c r="C125" s="80"/>
      <c r="D125" s="117"/>
      <c r="E125" s="80"/>
    </row>
    <row r="126" spans="3:5" ht="21">
      <c r="C126" s="80"/>
      <c r="D126" s="117"/>
      <c r="E126" s="118"/>
    </row>
    <row r="127" spans="3:5" ht="21">
      <c r="C127" s="80"/>
      <c r="D127" s="109"/>
      <c r="E127" s="118"/>
    </row>
    <row r="128" spans="3:5" ht="21">
      <c r="C128" s="80"/>
      <c r="D128" s="109"/>
      <c r="E128" s="118"/>
    </row>
    <row r="129" spans="3:5" ht="21">
      <c r="C129" s="80"/>
      <c r="D129" s="80"/>
      <c r="E129" s="80"/>
    </row>
    <row r="130" spans="3:5" ht="21">
      <c r="C130" s="109"/>
      <c r="D130" s="80"/>
      <c r="E130" s="80"/>
    </row>
    <row r="131" spans="3:5" ht="21">
      <c r="C131" s="109"/>
      <c r="D131" s="117"/>
      <c r="E131" s="80"/>
    </row>
    <row r="132" spans="3:5" ht="21">
      <c r="C132" s="109"/>
      <c r="D132" s="118"/>
      <c r="E132" s="80"/>
    </row>
    <row r="133" spans="3:5" ht="21">
      <c r="C133" s="109"/>
      <c r="D133" s="80"/>
      <c r="E133" s="80"/>
    </row>
    <row r="134" ht="21">
      <c r="C134" s="56"/>
    </row>
    <row r="135" ht="21">
      <c r="C135" s="56"/>
    </row>
  </sheetData>
  <sheetProtection/>
  <mergeCells count="1">
    <mergeCell ref="A1:B1"/>
  </mergeCells>
  <printOptions/>
  <pageMargins left="0.25" right="0.25" top="0.75" bottom="0.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F36" sqref="F36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  <col min="12" max="12" width="14.7109375" style="0" bestFit="1" customWidth="1"/>
  </cols>
  <sheetData>
    <row r="1" spans="1:3" ht="15">
      <c r="A1" s="196" t="s">
        <v>357</v>
      </c>
      <c r="B1" s="196"/>
      <c r="C1" s="6"/>
    </row>
    <row r="2" spans="1:3" ht="15">
      <c r="A2" s="6" t="s">
        <v>349</v>
      </c>
      <c r="B2" s="6"/>
      <c r="C2" s="6"/>
    </row>
    <row r="3" spans="1:3" ht="15">
      <c r="A3" s="6" t="s">
        <v>345</v>
      </c>
      <c r="B3" s="6"/>
      <c r="C3" s="6"/>
    </row>
    <row r="4" spans="1:3" ht="15">
      <c r="A4" s="6" t="s">
        <v>350</v>
      </c>
      <c r="B4" s="6"/>
      <c r="C4" s="6"/>
    </row>
    <row r="5" spans="1:11" ht="15">
      <c r="A5" s="194" t="s">
        <v>325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15">
      <c r="A6" s="195" t="s">
        <v>377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ht="75">
      <c r="A7" s="3" t="s">
        <v>297</v>
      </c>
      <c r="B7" s="3" t="s">
        <v>298</v>
      </c>
      <c r="C7" s="3" t="s">
        <v>299</v>
      </c>
      <c r="D7" s="3" t="s">
        <v>300</v>
      </c>
      <c r="E7" s="3" t="s">
        <v>301</v>
      </c>
      <c r="F7" s="3" t="s">
        <v>302</v>
      </c>
      <c r="G7" s="3" t="s">
        <v>303</v>
      </c>
      <c r="H7" s="3" t="s">
        <v>304</v>
      </c>
      <c r="I7" s="3" t="s">
        <v>305</v>
      </c>
      <c r="J7" s="3" t="s">
        <v>306</v>
      </c>
      <c r="K7" s="3" t="s">
        <v>307</v>
      </c>
    </row>
    <row r="8" spans="1:11" ht="21" customHeight="1">
      <c r="A8" s="1" t="s">
        <v>308</v>
      </c>
      <c r="B8" s="9">
        <v>4033303</v>
      </c>
      <c r="C8" s="9">
        <v>0</v>
      </c>
      <c r="D8" s="9">
        <v>0</v>
      </c>
      <c r="E8" s="9">
        <v>150059</v>
      </c>
      <c r="F8" s="9">
        <v>0</v>
      </c>
      <c r="G8" s="9">
        <v>0</v>
      </c>
      <c r="H8" s="9">
        <v>0</v>
      </c>
      <c r="I8" s="9">
        <v>0</v>
      </c>
      <c r="J8" s="9">
        <v>1204218</v>
      </c>
      <c r="K8" s="12">
        <v>5387580</v>
      </c>
    </row>
    <row r="9" spans="1:11" ht="15">
      <c r="A9" s="2" t="s">
        <v>309</v>
      </c>
      <c r="B9" s="9"/>
      <c r="C9" s="9"/>
      <c r="D9" s="9"/>
      <c r="E9" s="9"/>
      <c r="F9" s="9"/>
      <c r="G9" s="9"/>
      <c r="H9" s="9"/>
      <c r="I9" s="9"/>
      <c r="J9" s="9"/>
      <c r="K9" s="8">
        <f aca="true" t="shared" si="0" ref="K9:K19">B9+C9+D9+E9+F9+G9+H9+I9+J9</f>
        <v>0</v>
      </c>
    </row>
    <row r="10" spans="1:11" ht="15">
      <c r="A10" s="2" t="s">
        <v>310</v>
      </c>
      <c r="B10" s="9"/>
      <c r="C10" s="9"/>
      <c r="D10" s="9"/>
      <c r="E10" s="9"/>
      <c r="F10" s="9"/>
      <c r="G10" s="9"/>
      <c r="H10" s="9"/>
      <c r="I10" s="9"/>
      <c r="J10" s="9"/>
      <c r="K10" s="8">
        <f t="shared" si="0"/>
        <v>0</v>
      </c>
    </row>
    <row r="11" spans="1:11" ht="30">
      <c r="A11" s="2" t="s">
        <v>311</v>
      </c>
      <c r="B11" s="9"/>
      <c r="C11" s="9"/>
      <c r="D11" s="9"/>
      <c r="E11" s="9"/>
      <c r="F11" s="9"/>
      <c r="G11" s="9"/>
      <c r="H11" s="9"/>
      <c r="I11" s="9"/>
      <c r="J11" s="9"/>
      <c r="K11" s="8">
        <f t="shared" si="0"/>
        <v>0</v>
      </c>
    </row>
    <row r="12" spans="1:11" ht="30">
      <c r="A12" s="2" t="s">
        <v>312</v>
      </c>
      <c r="B12" s="9"/>
      <c r="C12" s="9"/>
      <c r="D12" s="9"/>
      <c r="E12" s="9">
        <v>317732.58</v>
      </c>
      <c r="F12" s="9"/>
      <c r="G12" s="9"/>
      <c r="H12" s="9"/>
      <c r="I12" s="9"/>
      <c r="J12" s="9"/>
      <c r="K12" s="8">
        <v>317732.58</v>
      </c>
    </row>
    <row r="13" spans="1:11" ht="30">
      <c r="A13" s="2" t="s">
        <v>313</v>
      </c>
      <c r="B13" s="9"/>
      <c r="C13" s="9"/>
      <c r="D13" s="9"/>
      <c r="E13" s="9"/>
      <c r="F13" s="9"/>
      <c r="G13" s="9"/>
      <c r="H13" s="9"/>
      <c r="I13" s="9"/>
      <c r="J13" s="9"/>
      <c r="K13" s="8"/>
    </row>
    <row r="14" spans="1:11" ht="30">
      <c r="A14" s="2" t="s">
        <v>314</v>
      </c>
      <c r="B14" s="9"/>
      <c r="C14" s="9"/>
      <c r="D14" s="9"/>
      <c r="E14" s="9"/>
      <c r="F14" s="9"/>
      <c r="G14" s="9"/>
      <c r="H14" s="9"/>
      <c r="I14" s="9"/>
      <c r="J14" s="9"/>
      <c r="K14" s="8"/>
    </row>
    <row r="15" spans="1:11" ht="15">
      <c r="A15" s="2" t="s">
        <v>315</v>
      </c>
      <c r="B15" s="9"/>
      <c r="C15" s="9"/>
      <c r="D15" s="9"/>
      <c r="E15" s="9"/>
      <c r="F15" s="9"/>
      <c r="G15" s="9"/>
      <c r="H15" s="9"/>
      <c r="I15" s="9"/>
      <c r="J15" s="9">
        <v>1232771.840000001</v>
      </c>
      <c r="K15" s="8">
        <v>1232771.840000001</v>
      </c>
    </row>
    <row r="16" spans="1:11" ht="15">
      <c r="A16" s="2" t="s">
        <v>316</v>
      </c>
      <c r="B16" s="9"/>
      <c r="C16" s="9"/>
      <c r="D16" s="9"/>
      <c r="E16" s="9"/>
      <c r="F16" s="9"/>
      <c r="G16" s="9"/>
      <c r="H16" s="9"/>
      <c r="I16" s="9"/>
      <c r="J16" s="9"/>
      <c r="K16" s="8"/>
    </row>
    <row r="17" spans="1:11" ht="15">
      <c r="A17" s="2" t="s">
        <v>317</v>
      </c>
      <c r="B17" s="9"/>
      <c r="C17" s="9"/>
      <c r="D17" s="9"/>
      <c r="E17" s="9"/>
      <c r="F17" s="9"/>
      <c r="G17" s="9"/>
      <c r="H17" s="9"/>
      <c r="I17" s="9"/>
      <c r="J17" s="9">
        <v>-1143300</v>
      </c>
      <c r="K17" s="8">
        <v>-1143300</v>
      </c>
    </row>
    <row r="18" spans="1:11" ht="15">
      <c r="A18" s="2" t="s">
        <v>318</v>
      </c>
      <c r="B18" s="9"/>
      <c r="C18" s="9"/>
      <c r="D18" s="9"/>
      <c r="E18" s="9"/>
      <c r="F18" s="9"/>
      <c r="G18" s="9"/>
      <c r="H18" s="9"/>
      <c r="I18" s="9"/>
      <c r="J18" s="9"/>
      <c r="K18" s="8">
        <f t="shared" si="0"/>
        <v>0</v>
      </c>
    </row>
    <row r="19" spans="1:11" ht="21.75" customHeight="1">
      <c r="A19" s="1" t="s">
        <v>319</v>
      </c>
      <c r="B19" s="8">
        <f aca="true" t="shared" si="1" ref="B19:I19">B8+B9+B10+B11+B12+B13+B14+B15+B16+B17+B18</f>
        <v>4033303</v>
      </c>
      <c r="C19" s="8">
        <f t="shared" si="1"/>
        <v>0</v>
      </c>
      <c r="D19" s="8">
        <f t="shared" si="1"/>
        <v>0</v>
      </c>
      <c r="E19" s="8">
        <f>SUM(E8:E18)</f>
        <v>467791.58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8">
        <f t="shared" si="1"/>
        <v>0</v>
      </c>
      <c r="J19" s="8">
        <f>SUM(J8:J18)</f>
        <v>1293689.8400000008</v>
      </c>
      <c r="K19" s="8">
        <f t="shared" si="0"/>
        <v>5794784.420000001</v>
      </c>
    </row>
    <row r="20" spans="1:11" ht="15">
      <c r="A20" s="5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>
      <c r="A21" s="5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2" ht="15">
      <c r="A22" s="1" t="s">
        <v>320</v>
      </c>
      <c r="B22" s="8">
        <f aca="true" t="shared" si="2" ref="B22:I22">B19</f>
        <v>4033303</v>
      </c>
      <c r="C22" s="8">
        <f t="shared" si="2"/>
        <v>0</v>
      </c>
      <c r="D22" s="8">
        <f t="shared" si="2"/>
        <v>0</v>
      </c>
      <c r="E22" s="8">
        <f t="shared" si="2"/>
        <v>467791.58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8">
        <f>J19</f>
        <v>1293689.8400000008</v>
      </c>
      <c r="K22" s="8">
        <f>SUM(B22:J22)</f>
        <v>5794784.420000001</v>
      </c>
      <c r="L22" s="165"/>
    </row>
    <row r="23" spans="1:11" ht="15">
      <c r="A23" s="2" t="s">
        <v>321</v>
      </c>
      <c r="B23" s="9"/>
      <c r="C23" s="9"/>
      <c r="D23" s="9"/>
      <c r="E23" s="9"/>
      <c r="F23" s="9"/>
      <c r="G23" s="9"/>
      <c r="H23" s="9"/>
      <c r="I23" s="9"/>
      <c r="J23" s="9"/>
      <c r="K23" s="8">
        <f aca="true" t="shared" si="3" ref="K23:K32">SUM(B23:J23)</f>
        <v>0</v>
      </c>
    </row>
    <row r="24" spans="1:11" ht="15">
      <c r="A24" s="2" t="s">
        <v>310</v>
      </c>
      <c r="B24" s="9"/>
      <c r="C24" s="9"/>
      <c r="D24" s="9"/>
      <c r="E24" s="9"/>
      <c r="F24" s="9"/>
      <c r="G24" s="9"/>
      <c r="H24" s="9"/>
      <c r="I24" s="9"/>
      <c r="J24" s="9"/>
      <c r="K24" s="8">
        <f t="shared" si="3"/>
        <v>0</v>
      </c>
    </row>
    <row r="25" spans="1:11" ht="30">
      <c r="A25" s="2" t="s">
        <v>311</v>
      </c>
      <c r="B25" s="9"/>
      <c r="C25" s="9"/>
      <c r="D25" s="9"/>
      <c r="E25" s="9"/>
      <c r="F25" s="9"/>
      <c r="G25" s="9"/>
      <c r="H25" s="9"/>
      <c r="I25" s="9"/>
      <c r="J25" s="9"/>
      <c r="K25" s="8">
        <f t="shared" si="3"/>
        <v>0</v>
      </c>
    </row>
    <row r="26" spans="1:11" ht="30">
      <c r="A26" s="2" t="s">
        <v>322</v>
      </c>
      <c r="B26" s="9"/>
      <c r="C26" s="9"/>
      <c r="D26" s="9"/>
      <c r="E26" s="14">
        <f>+E33-E22</f>
        <v>-154999.64</v>
      </c>
      <c r="F26" s="9"/>
      <c r="G26" s="9"/>
      <c r="H26" s="9"/>
      <c r="I26" s="9"/>
      <c r="J26" s="9"/>
      <c r="K26" s="8">
        <f t="shared" si="3"/>
        <v>-154999.64</v>
      </c>
    </row>
    <row r="27" spans="1:11" ht="30">
      <c r="A27" s="2" t="s">
        <v>313</v>
      </c>
      <c r="B27" s="9"/>
      <c r="C27" s="9"/>
      <c r="D27" s="9"/>
      <c r="E27" s="14"/>
      <c r="F27" s="9"/>
      <c r="G27" s="9"/>
      <c r="H27" s="9"/>
      <c r="I27" s="9"/>
      <c r="J27" s="9"/>
      <c r="K27" s="8">
        <f>SUM(B27:J27)</f>
        <v>0</v>
      </c>
    </row>
    <row r="28" spans="1:11" ht="30">
      <c r="A28" s="2" t="s">
        <v>323</v>
      </c>
      <c r="B28" s="9"/>
      <c r="C28" s="9"/>
      <c r="D28" s="9"/>
      <c r="E28" s="9"/>
      <c r="F28" s="9"/>
      <c r="G28" s="9"/>
      <c r="H28" s="9"/>
      <c r="I28" s="9"/>
      <c r="J28" s="9"/>
      <c r="K28" s="8">
        <f t="shared" si="3"/>
        <v>0</v>
      </c>
    </row>
    <row r="29" spans="1:11" ht="15">
      <c r="A29" s="2" t="s">
        <v>324</v>
      </c>
      <c r="B29" s="9"/>
      <c r="C29" s="9"/>
      <c r="D29" s="9"/>
      <c r="E29" s="9"/>
      <c r="F29" s="9"/>
      <c r="G29" s="9"/>
      <c r="H29" s="9"/>
      <c r="I29" s="9"/>
      <c r="J29" s="14">
        <f>+'Bilans stanja   30.06.2018'!D77</f>
        <v>1298696.4100000006</v>
      </c>
      <c r="K29" s="8">
        <f>SUM(B29:J29)</f>
        <v>1298696.4100000006</v>
      </c>
    </row>
    <row r="30" spans="1:11" ht="15">
      <c r="A30" s="2" t="s">
        <v>316</v>
      </c>
      <c r="B30" s="9"/>
      <c r="C30" s="9"/>
      <c r="D30" s="9"/>
      <c r="E30" s="9"/>
      <c r="F30" s="9"/>
      <c r="G30" s="9"/>
      <c r="H30" s="9"/>
      <c r="I30" s="9"/>
      <c r="J30" s="14"/>
      <c r="K30" s="8">
        <f t="shared" si="3"/>
        <v>0</v>
      </c>
    </row>
    <row r="31" spans="1:11" ht="15">
      <c r="A31" s="2" t="s">
        <v>317</v>
      </c>
      <c r="B31" s="16"/>
      <c r="C31" s="16"/>
      <c r="D31" s="16"/>
      <c r="E31" s="16"/>
      <c r="F31" s="16"/>
      <c r="G31" s="16"/>
      <c r="H31" s="16"/>
      <c r="I31" s="16"/>
      <c r="J31" s="14">
        <v>-1100000</v>
      </c>
      <c r="K31" s="8">
        <f>SUM(B31:J31)</f>
        <v>-1100000</v>
      </c>
    </row>
    <row r="32" spans="1:11" ht="15">
      <c r="A32" s="2" t="s">
        <v>318</v>
      </c>
      <c r="B32" s="9"/>
      <c r="C32" s="9"/>
      <c r="D32" s="9"/>
      <c r="E32" s="9"/>
      <c r="F32" s="9"/>
      <c r="G32" s="9"/>
      <c r="H32" s="9"/>
      <c r="I32" s="9"/>
      <c r="J32" s="9"/>
      <c r="K32" s="8">
        <f t="shared" si="3"/>
        <v>0</v>
      </c>
    </row>
    <row r="33" spans="1:12" ht="18" customHeight="1">
      <c r="A33" s="1" t="s">
        <v>376</v>
      </c>
      <c r="B33" s="8">
        <f aca="true" t="shared" si="4" ref="B33:I33">SUM(B22:B32)</f>
        <v>4033303</v>
      </c>
      <c r="C33" s="8">
        <f t="shared" si="4"/>
        <v>0</v>
      </c>
      <c r="D33" s="8">
        <f t="shared" si="4"/>
        <v>0</v>
      </c>
      <c r="E33" s="8">
        <f>+'Bilans stanja   30.06.2018'!D74</f>
        <v>312791.94</v>
      </c>
      <c r="F33" s="8">
        <f t="shared" si="4"/>
        <v>0</v>
      </c>
      <c r="G33" s="8">
        <f t="shared" si="4"/>
        <v>0</v>
      </c>
      <c r="H33" s="8">
        <f t="shared" si="4"/>
        <v>0</v>
      </c>
      <c r="I33" s="8">
        <f t="shared" si="4"/>
        <v>0</v>
      </c>
      <c r="J33" s="8">
        <f>SUM(J22:J32)</f>
        <v>1492386.2500000014</v>
      </c>
      <c r="K33" s="8">
        <f>SUM(B33:J33)</f>
        <v>5838481.190000001</v>
      </c>
      <c r="L33" s="165"/>
    </row>
    <row r="35" spans="1:11" ht="15">
      <c r="A35" s="7" t="s">
        <v>340</v>
      </c>
      <c r="B35" s="6"/>
      <c r="C35" s="6"/>
      <c r="E35" s="10"/>
      <c r="F35" s="10"/>
      <c r="K35" s="17"/>
    </row>
    <row r="36" spans="1:11" ht="15">
      <c r="A36" s="7" t="s">
        <v>348</v>
      </c>
      <c r="B36" s="6"/>
      <c r="C36" s="6"/>
      <c r="E36" s="10"/>
      <c r="F36" s="10"/>
      <c r="K36" s="13"/>
    </row>
    <row r="37" spans="1:6" ht="15">
      <c r="A37" s="6"/>
      <c r="B37" s="6"/>
      <c r="C37" s="6"/>
      <c r="E37" s="15"/>
      <c r="F37" s="10"/>
    </row>
    <row r="38" spans="1:11" ht="15">
      <c r="A38" s="6" t="s">
        <v>347</v>
      </c>
      <c r="B38" s="6"/>
      <c r="C38" s="6"/>
      <c r="E38" s="10"/>
      <c r="F38" s="10"/>
      <c r="K38" s="13"/>
    </row>
    <row r="39" spans="1:3" ht="15">
      <c r="A39" s="6" t="s">
        <v>375</v>
      </c>
      <c r="B39" s="6"/>
      <c r="C39" s="6"/>
    </row>
  </sheetData>
  <sheetProtection/>
  <mergeCells count="3">
    <mergeCell ref="A5:K5"/>
    <mergeCell ref="A6:K6"/>
    <mergeCell ref="A1:B1"/>
  </mergeCells>
  <printOptions/>
  <pageMargins left="0.25" right="0.25" top="0.75" bottom="0.75" header="0.3" footer="0.3"/>
  <pageSetup fitToHeight="0" fitToWidth="0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5"/>
  <sheetViews>
    <sheetView zoomScalePageLayoutView="0" workbookViewId="0" topLeftCell="A58">
      <selection activeCell="E28" sqref="E28"/>
    </sheetView>
  </sheetViews>
  <sheetFormatPr defaultColWidth="9.140625" defaultRowHeight="15"/>
  <cols>
    <col min="2" max="2" width="11.00390625" style="0" customWidth="1"/>
    <col min="3" max="3" width="52.7109375" style="0" bestFit="1" customWidth="1"/>
    <col min="4" max="4" width="4.8515625" style="0" customWidth="1"/>
    <col min="5" max="5" width="20.140625" style="170" customWidth="1"/>
    <col min="6" max="6" width="21.57421875" style="170" customWidth="1"/>
    <col min="7" max="7" width="5.421875" style="0" customWidth="1"/>
    <col min="8" max="8" width="4.7109375" style="0" customWidth="1"/>
  </cols>
  <sheetData>
    <row r="1" spans="2:6" ht="15">
      <c r="B1" s="52" t="s">
        <v>358</v>
      </c>
      <c r="C1" s="52"/>
      <c r="D1" s="52"/>
      <c r="E1" s="53"/>
      <c r="F1" s="18"/>
    </row>
    <row r="2" spans="2:6" ht="15">
      <c r="B2" s="6" t="s">
        <v>344</v>
      </c>
      <c r="C2" s="6"/>
      <c r="D2" s="6"/>
      <c r="E2" s="18"/>
      <c r="F2" s="18"/>
    </row>
    <row r="3" spans="2:6" ht="15">
      <c r="B3" s="6" t="s">
        <v>372</v>
      </c>
      <c r="C3" s="6"/>
      <c r="D3" s="6"/>
      <c r="E3" s="18"/>
      <c r="F3" s="18"/>
    </row>
    <row r="4" spans="2:6" ht="15">
      <c r="B4" s="6" t="s">
        <v>346</v>
      </c>
      <c r="C4" s="6"/>
      <c r="D4" s="6"/>
      <c r="E4" s="18"/>
      <c r="F4" s="18"/>
    </row>
    <row r="5" spans="2:6" ht="20.25" customHeight="1">
      <c r="B5" s="197" t="s">
        <v>339</v>
      </c>
      <c r="C5" s="197"/>
      <c r="D5" s="197"/>
      <c r="E5" s="197"/>
      <c r="F5" s="197"/>
    </row>
    <row r="6" spans="2:6" ht="15">
      <c r="B6" s="198" t="s">
        <v>379</v>
      </c>
      <c r="C6" s="198"/>
      <c r="D6" s="198"/>
      <c r="E6" s="198"/>
      <c r="F6" s="198"/>
    </row>
    <row r="7" spans="2:6" ht="15">
      <c r="B7" s="199"/>
      <c r="C7" s="199" t="s">
        <v>0</v>
      </c>
      <c r="D7" s="203" t="s">
        <v>1</v>
      </c>
      <c r="E7" s="200" t="s">
        <v>2</v>
      </c>
      <c r="F7" s="200"/>
    </row>
    <row r="8" spans="2:6" ht="15">
      <c r="B8" s="199"/>
      <c r="C8" s="199"/>
      <c r="D8" s="203"/>
      <c r="E8" s="19" t="s">
        <v>3</v>
      </c>
      <c r="F8" s="19" t="s">
        <v>4</v>
      </c>
    </row>
    <row r="9" spans="2:6" ht="15">
      <c r="B9" s="20"/>
      <c r="C9" s="20">
        <v>1</v>
      </c>
      <c r="D9" s="20">
        <v>2</v>
      </c>
      <c r="E9" s="162" t="s">
        <v>359</v>
      </c>
      <c r="F9" s="162" t="s">
        <v>360</v>
      </c>
    </row>
    <row r="10" spans="2:6" ht="15">
      <c r="B10" s="169" t="s">
        <v>5</v>
      </c>
      <c r="C10" s="21" t="s">
        <v>6</v>
      </c>
      <c r="D10" s="22"/>
      <c r="E10" s="23">
        <v>481688.82000000216</v>
      </c>
      <c r="F10" s="23">
        <v>1396276.4700000025</v>
      </c>
    </row>
    <row r="11" spans="2:6" ht="15">
      <c r="B11" s="24">
        <v>1</v>
      </c>
      <c r="C11" s="25" t="s">
        <v>7</v>
      </c>
      <c r="D11" s="26"/>
      <c r="E11" s="27">
        <v>9054582.840000002</v>
      </c>
      <c r="F11" s="27">
        <v>19169229.62</v>
      </c>
    </row>
    <row r="12" spans="2:6" ht="17.25" customHeight="1">
      <c r="B12" s="28"/>
      <c r="C12" s="29" t="s">
        <v>8</v>
      </c>
      <c r="D12" s="26"/>
      <c r="E12" s="30">
        <v>6529632.140000002</v>
      </c>
      <c r="F12" s="30">
        <v>13105051.82</v>
      </c>
    </row>
    <row r="13" spans="2:6" ht="15">
      <c r="B13" s="28"/>
      <c r="C13" s="31" t="s">
        <v>9</v>
      </c>
      <c r="D13" s="26"/>
      <c r="E13" s="30">
        <v>41516.6</v>
      </c>
      <c r="F13" s="30">
        <v>249383</v>
      </c>
    </row>
    <row r="14" spans="2:6" ht="15">
      <c r="B14" s="28"/>
      <c r="C14" s="31" t="s">
        <v>10</v>
      </c>
      <c r="D14" s="26"/>
      <c r="E14" s="30">
        <v>2458508.1999999997</v>
      </c>
      <c r="F14" s="30">
        <v>5716660.7700000005</v>
      </c>
    </row>
    <row r="15" spans="2:6" ht="15">
      <c r="B15" s="28"/>
      <c r="C15" s="31" t="s">
        <v>11</v>
      </c>
      <c r="D15" s="26"/>
      <c r="E15" s="30">
        <v>24925.9</v>
      </c>
      <c r="F15" s="30">
        <v>98134.02999999998</v>
      </c>
    </row>
    <row r="16" spans="2:6" ht="15">
      <c r="B16" s="24">
        <v>2</v>
      </c>
      <c r="C16" s="25" t="s">
        <v>12</v>
      </c>
      <c r="D16" s="26"/>
      <c r="E16" s="23">
        <v>8572894.02</v>
      </c>
      <c r="F16" s="23">
        <v>17772953.15</v>
      </c>
    </row>
    <row r="17" spans="2:6" ht="26.25">
      <c r="B17" s="126"/>
      <c r="C17" s="29" t="s">
        <v>13</v>
      </c>
      <c r="D17" s="26"/>
      <c r="E17" s="32">
        <v>2282094.23</v>
      </c>
      <c r="F17" s="32">
        <v>4564901.03</v>
      </c>
    </row>
    <row r="18" spans="2:6" ht="26.25">
      <c r="B18" s="126"/>
      <c r="C18" s="29" t="s">
        <v>14</v>
      </c>
      <c r="D18" s="26"/>
      <c r="E18" s="32">
        <v>520752.65</v>
      </c>
      <c r="F18" s="32">
        <v>1615483</v>
      </c>
    </row>
    <row r="19" spans="2:6" ht="26.25">
      <c r="B19" s="126"/>
      <c r="C19" s="29" t="s">
        <v>15</v>
      </c>
      <c r="D19" s="26"/>
      <c r="E19" s="32">
        <v>1359500.2499999998</v>
      </c>
      <c r="F19" s="32">
        <v>2607743.8200000003</v>
      </c>
    </row>
    <row r="20" spans="2:6" ht="15">
      <c r="B20" s="126"/>
      <c r="C20" s="29" t="s">
        <v>16</v>
      </c>
      <c r="D20" s="26"/>
      <c r="E20" s="32">
        <v>642364.15</v>
      </c>
      <c r="F20" s="32">
        <v>1121817.51</v>
      </c>
    </row>
    <row r="21" spans="2:6" ht="15">
      <c r="B21" s="126"/>
      <c r="C21" s="29" t="s">
        <v>17</v>
      </c>
      <c r="D21" s="26"/>
      <c r="E21" s="32">
        <v>51199.32000000001</v>
      </c>
      <c r="F21" s="32">
        <v>135824.47999999998</v>
      </c>
    </row>
    <row r="22" spans="2:6" ht="15">
      <c r="B22" s="126"/>
      <c r="C22" s="29" t="s">
        <v>18</v>
      </c>
      <c r="D22" s="26"/>
      <c r="E22" s="32">
        <v>327109.73999999993</v>
      </c>
      <c r="F22" s="32">
        <v>663087.19</v>
      </c>
    </row>
    <row r="23" spans="2:6" ht="15">
      <c r="B23" s="126"/>
      <c r="C23" s="29" t="s">
        <v>19</v>
      </c>
      <c r="D23" s="26"/>
      <c r="E23" s="32">
        <v>3389873.679999999</v>
      </c>
      <c r="F23" s="32">
        <v>7064096.119999999</v>
      </c>
    </row>
    <row r="24" spans="2:6" ht="15">
      <c r="B24" s="126"/>
      <c r="C24" s="29" t="s">
        <v>20</v>
      </c>
      <c r="D24" s="26"/>
      <c r="E24" s="32">
        <v>0</v>
      </c>
      <c r="F24" s="32">
        <v>0</v>
      </c>
    </row>
    <row r="25" spans="2:6" ht="15">
      <c r="B25" s="24">
        <v>3</v>
      </c>
      <c r="C25" s="25" t="s">
        <v>21</v>
      </c>
      <c r="D25" s="26"/>
      <c r="E25" s="23">
        <v>481688.82000000216</v>
      </c>
      <c r="F25" s="23">
        <v>1396276.4700000025</v>
      </c>
    </row>
    <row r="26" spans="2:6" ht="15">
      <c r="B26" s="169" t="s">
        <v>22</v>
      </c>
      <c r="C26" s="21" t="s">
        <v>23</v>
      </c>
      <c r="D26" s="26"/>
      <c r="E26" s="23"/>
      <c r="F26" s="23"/>
    </row>
    <row r="27" spans="2:6" ht="15">
      <c r="B27" s="24">
        <v>1</v>
      </c>
      <c r="C27" s="25" t="s">
        <v>24</v>
      </c>
      <c r="D27" s="26"/>
      <c r="E27" s="23">
        <v>4785242.8</v>
      </c>
      <c r="F27" s="23">
        <v>1699978.8</v>
      </c>
    </row>
    <row r="28" spans="2:6" ht="15">
      <c r="B28" s="28"/>
      <c r="C28" s="31" t="s">
        <v>25</v>
      </c>
      <c r="D28" s="26"/>
      <c r="E28" s="32">
        <v>2757178.82</v>
      </c>
      <c r="F28" s="32"/>
    </row>
    <row r="29" spans="2:6" ht="15">
      <c r="B29" s="28"/>
      <c r="C29" s="31" t="s">
        <v>26</v>
      </c>
      <c r="D29" s="26"/>
      <c r="E29" s="32">
        <v>1765713.99</v>
      </c>
      <c r="F29" s="32">
        <v>1666618.3599999999</v>
      </c>
    </row>
    <row r="30" spans="2:6" ht="15">
      <c r="B30" s="28"/>
      <c r="C30" s="31" t="s">
        <v>27</v>
      </c>
      <c r="D30" s="26"/>
      <c r="E30" s="171">
        <v>2042.3999999999996</v>
      </c>
      <c r="F30" s="171">
        <v>6710.08</v>
      </c>
    </row>
    <row r="31" spans="2:6" ht="15">
      <c r="B31" s="28"/>
      <c r="C31" s="29" t="s">
        <v>28</v>
      </c>
      <c r="D31" s="26"/>
      <c r="E31" s="32">
        <v>11693.6</v>
      </c>
      <c r="F31" s="32">
        <v>20671.25</v>
      </c>
    </row>
    <row r="32" spans="2:6" ht="15">
      <c r="B32" s="28"/>
      <c r="C32" s="29" t="s">
        <v>29</v>
      </c>
      <c r="D32" s="26"/>
      <c r="E32" s="32">
        <v>248613.99</v>
      </c>
      <c r="F32" s="32">
        <v>5979.11</v>
      </c>
    </row>
    <row r="33" spans="2:6" ht="15">
      <c r="B33" s="24">
        <v>2</v>
      </c>
      <c r="C33" s="25" t="s">
        <v>30</v>
      </c>
      <c r="D33" s="26"/>
      <c r="E33" s="23">
        <v>4112263.88</v>
      </c>
      <c r="F33" s="23">
        <v>2177693.59</v>
      </c>
    </row>
    <row r="34" spans="2:6" ht="26.25">
      <c r="B34" s="28"/>
      <c r="C34" s="29" t="s">
        <v>31</v>
      </c>
      <c r="D34" s="26"/>
      <c r="E34" s="32">
        <v>3033892.28</v>
      </c>
      <c r="F34" s="32">
        <v>334676.23</v>
      </c>
    </row>
    <row r="35" spans="2:6" ht="26.25">
      <c r="B35" s="28"/>
      <c r="C35" s="29" t="s">
        <v>32</v>
      </c>
      <c r="D35" s="26"/>
      <c r="E35" s="32"/>
      <c r="F35" s="32"/>
    </row>
    <row r="36" spans="2:6" ht="39">
      <c r="B36" s="28"/>
      <c r="C36" s="29" t="s">
        <v>33</v>
      </c>
      <c r="D36" s="26"/>
      <c r="E36" s="32"/>
      <c r="F36" s="32"/>
    </row>
    <row r="37" spans="2:6" ht="39">
      <c r="B37" s="28"/>
      <c r="C37" s="29" t="s">
        <v>34</v>
      </c>
      <c r="D37" s="26"/>
      <c r="E37" s="32"/>
      <c r="F37" s="32"/>
    </row>
    <row r="38" spans="2:6" ht="26.25">
      <c r="B38" s="28"/>
      <c r="C38" s="29" t="s">
        <v>35</v>
      </c>
      <c r="D38" s="26"/>
      <c r="E38" s="32"/>
      <c r="F38" s="32"/>
    </row>
    <row r="39" spans="2:6" ht="26.25">
      <c r="B39" s="28"/>
      <c r="C39" s="29" t="s">
        <v>36</v>
      </c>
      <c r="D39" s="26"/>
      <c r="E39" s="32">
        <v>992000</v>
      </c>
      <c r="F39" s="32">
        <v>1446000</v>
      </c>
    </row>
    <row r="40" spans="2:6" ht="30" customHeight="1">
      <c r="B40" s="28"/>
      <c r="C40" s="29" t="s">
        <v>37</v>
      </c>
      <c r="D40" s="26"/>
      <c r="E40" s="32">
        <v>56371.6</v>
      </c>
      <c r="F40" s="32">
        <v>175517.36</v>
      </c>
    </row>
    <row r="41" spans="2:6" ht="15">
      <c r="B41" s="28"/>
      <c r="C41" s="29" t="s">
        <v>38</v>
      </c>
      <c r="D41" s="26"/>
      <c r="E41" s="32">
        <v>30000</v>
      </c>
      <c r="F41" s="32">
        <v>221500</v>
      </c>
    </row>
    <row r="42" spans="2:6" ht="15">
      <c r="B42" s="24">
        <v>3</v>
      </c>
      <c r="C42" s="25" t="s">
        <v>39</v>
      </c>
      <c r="D42" s="26"/>
      <c r="E42" s="23">
        <v>672978.9199999999</v>
      </c>
      <c r="F42" s="23">
        <v>-477714.7899999998</v>
      </c>
    </row>
    <row r="43" spans="2:6" ht="15">
      <c r="B43" s="169" t="s">
        <v>40</v>
      </c>
      <c r="C43" s="21" t="s">
        <v>41</v>
      </c>
      <c r="D43" s="26"/>
      <c r="E43" s="33">
        <v>-1100000</v>
      </c>
      <c r="F43" s="33">
        <v>-1100334.09</v>
      </c>
    </row>
    <row r="44" spans="2:6" ht="15">
      <c r="B44" s="24">
        <v>1</v>
      </c>
      <c r="C44" s="25" t="s">
        <v>42</v>
      </c>
      <c r="D44" s="26"/>
      <c r="E44" s="33">
        <v>0</v>
      </c>
      <c r="F44" s="33">
        <v>0</v>
      </c>
    </row>
    <row r="45" spans="2:6" ht="15">
      <c r="B45" s="28"/>
      <c r="C45" s="29" t="s">
        <v>43</v>
      </c>
      <c r="D45" s="26"/>
      <c r="E45" s="34"/>
      <c r="F45" s="34"/>
    </row>
    <row r="46" spans="2:6" ht="15">
      <c r="B46" s="28"/>
      <c r="C46" s="29" t="s">
        <v>44</v>
      </c>
      <c r="D46" s="26"/>
      <c r="E46" s="34"/>
      <c r="F46" s="34"/>
    </row>
    <row r="47" spans="2:6" ht="15">
      <c r="B47" s="28"/>
      <c r="C47" s="29" t="s">
        <v>45</v>
      </c>
      <c r="D47" s="26"/>
      <c r="E47" s="32">
        <v>0</v>
      </c>
      <c r="F47" s="32">
        <v>0</v>
      </c>
    </row>
    <row r="48" spans="2:6" ht="15">
      <c r="B48" s="28"/>
      <c r="C48" s="29" t="s">
        <v>46</v>
      </c>
      <c r="D48" s="26"/>
      <c r="E48" s="34"/>
      <c r="F48" s="34"/>
    </row>
    <row r="49" spans="2:6" ht="15">
      <c r="B49" s="24">
        <v>2</v>
      </c>
      <c r="C49" s="35" t="s">
        <v>47</v>
      </c>
      <c r="D49" s="26"/>
      <c r="E49" s="33">
        <v>1100000</v>
      </c>
      <c r="F49" s="33">
        <v>1100334.09</v>
      </c>
    </row>
    <row r="50" spans="2:6" ht="15">
      <c r="B50" s="28"/>
      <c r="C50" s="29" t="s">
        <v>48</v>
      </c>
      <c r="D50" s="26"/>
      <c r="E50" s="34">
        <v>0</v>
      </c>
      <c r="F50" s="34">
        <v>0</v>
      </c>
    </row>
    <row r="51" spans="2:6" ht="15">
      <c r="B51" s="28"/>
      <c r="C51" s="29" t="s">
        <v>49</v>
      </c>
      <c r="D51" s="26"/>
      <c r="E51" s="34">
        <v>0</v>
      </c>
      <c r="F51" s="34">
        <v>0</v>
      </c>
    </row>
    <row r="52" spans="2:6" ht="15">
      <c r="B52" s="28"/>
      <c r="C52" s="29" t="s">
        <v>50</v>
      </c>
      <c r="D52" s="26"/>
      <c r="E52" s="32"/>
      <c r="F52" s="32">
        <v>334.09</v>
      </c>
    </row>
    <row r="53" spans="2:6" ht="15">
      <c r="B53" s="28"/>
      <c r="C53" s="29" t="s">
        <v>51</v>
      </c>
      <c r="D53" s="26"/>
      <c r="E53" s="36">
        <v>1100000</v>
      </c>
      <c r="F53" s="36">
        <v>1100000</v>
      </c>
    </row>
    <row r="54" spans="2:6" ht="15">
      <c r="B54" s="24">
        <v>3</v>
      </c>
      <c r="C54" s="25" t="s">
        <v>52</v>
      </c>
      <c r="D54" s="26"/>
      <c r="E54" s="27">
        <v>-1100000</v>
      </c>
      <c r="F54" s="27">
        <v>-1100334.09</v>
      </c>
    </row>
    <row r="55" spans="2:6" ht="15">
      <c r="B55" s="31"/>
      <c r="C55" s="31"/>
      <c r="D55" s="26"/>
      <c r="E55" s="37"/>
      <c r="F55" s="37"/>
    </row>
    <row r="56" spans="2:6" s="41" customFormat="1" ht="15">
      <c r="B56" s="38" t="s">
        <v>53</v>
      </c>
      <c r="C56" s="39" t="s">
        <v>54</v>
      </c>
      <c r="D56" s="40"/>
      <c r="E56" s="163">
        <v>54667.740000002086</v>
      </c>
      <c r="F56" s="163">
        <v>-181772.40999999736</v>
      </c>
    </row>
    <row r="57" spans="2:6" ht="15">
      <c r="B57" s="31"/>
      <c r="C57" s="31"/>
      <c r="D57" s="26"/>
      <c r="E57" s="37"/>
      <c r="F57" s="37"/>
    </row>
    <row r="58" spans="2:9" ht="15">
      <c r="B58" s="31"/>
      <c r="C58" s="39" t="s">
        <v>55</v>
      </c>
      <c r="D58" s="26"/>
      <c r="E58" s="42">
        <v>344109.9500000021</v>
      </c>
      <c r="F58" s="42">
        <v>289442.21</v>
      </c>
      <c r="I58" s="179"/>
    </row>
    <row r="59" spans="2:6" ht="15">
      <c r="B59" s="31"/>
      <c r="C59" s="39" t="s">
        <v>56</v>
      </c>
      <c r="D59" s="26"/>
      <c r="E59" s="34">
        <v>289442.21</v>
      </c>
      <c r="F59" s="34">
        <v>471214.62</v>
      </c>
    </row>
    <row r="60" spans="2:6" ht="15">
      <c r="B60" s="4"/>
      <c r="C60" s="4"/>
      <c r="D60" s="4"/>
      <c r="E60" s="43"/>
      <c r="F60" s="43"/>
    </row>
    <row r="61" spans="2:10" s="41" customFormat="1" ht="15">
      <c r="B61" s="44" t="s">
        <v>370</v>
      </c>
      <c r="C61" s="44"/>
      <c r="E61" s="125" t="s">
        <v>361</v>
      </c>
      <c r="F61" s="124"/>
      <c r="H61" s="45"/>
      <c r="I61" s="45"/>
      <c r="J61" s="45"/>
    </row>
    <row r="62" spans="2:8" s="41" customFormat="1" ht="17.25">
      <c r="B62" s="46"/>
      <c r="C62" s="164"/>
      <c r="D62" s="46"/>
      <c r="E62" s="201"/>
      <c r="F62" s="201"/>
      <c r="G62" s="48"/>
      <c r="H62" s="48"/>
    </row>
    <row r="63" spans="2:6" s="41" customFormat="1" ht="15">
      <c r="B63" s="49"/>
      <c r="C63" s="46"/>
      <c r="D63" s="46"/>
      <c r="E63" s="47"/>
      <c r="F63" s="47"/>
    </row>
    <row r="64" spans="2:6" s="41" customFormat="1" ht="15">
      <c r="B64" s="50" t="s">
        <v>371</v>
      </c>
      <c r="C64" s="46"/>
      <c r="D64" s="46"/>
      <c r="E64" s="47"/>
      <c r="F64" s="47"/>
    </row>
    <row r="65" spans="2:6" s="41" customFormat="1" ht="30" customHeight="1">
      <c r="B65" s="202" t="s">
        <v>378</v>
      </c>
      <c r="C65" s="202"/>
      <c r="D65" s="51"/>
      <c r="E65" s="47"/>
      <c r="F65" s="47"/>
    </row>
  </sheetData>
  <sheetProtection/>
  <mergeCells count="8">
    <mergeCell ref="B5:F5"/>
    <mergeCell ref="B6:F6"/>
    <mergeCell ref="B7:B8"/>
    <mergeCell ref="E7:F7"/>
    <mergeCell ref="E62:F62"/>
    <mergeCell ref="B65:C65"/>
    <mergeCell ref="C7:C8"/>
    <mergeCell ref="D7:D8"/>
  </mergeCells>
  <dataValidations count="1">
    <dataValidation operator="greaterThanOrEqual" allowBlank="1" showInputMessage="1" showErrorMessage="1" errorTitle="Graška" error="Unose se vrijednosti u konvertibilnim markama, bez decimalnih mjesta. Nije dozvoljen unos negativnih brojeva." sqref="E12:F15"/>
  </dataValidations>
  <printOptions/>
  <pageMargins left="0.25" right="0.25" top="0.75" bottom="0.75" header="0.3" footer="0.3"/>
  <pageSetup fitToHeight="0" fitToWidth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vesnacakic</cp:lastModifiedBy>
  <cp:lastPrinted>2018-04-20T11:51:12Z</cp:lastPrinted>
  <dcterms:created xsi:type="dcterms:W3CDTF">2012-02-03T11:53:42Z</dcterms:created>
  <dcterms:modified xsi:type="dcterms:W3CDTF">2018-07-20T10:57:58Z</dcterms:modified>
  <cp:category/>
  <cp:version/>
  <cp:contentType/>
  <cp:contentStatus/>
</cp:coreProperties>
</file>