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3"/>
  </bookViews>
  <sheets>
    <sheet name="BS" sheetId="1" r:id="rId1"/>
    <sheet name="BU" sheetId="2" r:id="rId2"/>
    <sheet name="BNT" sheetId="3" r:id="rId3"/>
    <sheet name="IPK" sheetId="4" r:id="rId4"/>
  </sheets>
  <definedNames>
    <definedName name="_xlnm.Print_Area" localSheetId="2">'BNT'!$A$1:$E$64</definedName>
    <definedName name="_xlnm.Print_Area" localSheetId="1">'BU'!$A$1:$E$125</definedName>
  </definedNames>
  <calcPr fullCalcOnLoad="1"/>
</workbook>
</file>

<file path=xl/sharedStrings.xml><?xml version="1.0" encoding="utf-8"?>
<sst xmlns="http://schemas.openxmlformats.org/spreadsheetml/2006/main" count="422" uniqueCount="361">
  <si>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</si>
  <si>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</si>
  <si>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</si>
  <si>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</si>
  <si>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</si>
  <si>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</si>
  <si>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</si>
  <si>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</si>
  <si>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</si>
  <si>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</si>
  <si>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</si>
  <si>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</si>
  <si>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</si>
  <si>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</si>
  <si>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</si>
  <si>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</si>
  <si>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</si>
  <si>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</si>
  <si>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</si>
  <si>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</si>
  <si>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</si>
  <si>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</si>
  <si>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</si>
  <si>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</si>
  <si>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</si>
  <si>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</si>
  <si>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</si>
  <si>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</si>
  <si>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</si>
  <si>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</si>
  <si>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</si>
  <si>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</si>
  <si>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</si>
  <si>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</si>
  <si>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</si>
  <si>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</si>
  <si>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</si>
  <si>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</si>
  <si>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</si>
  <si>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</si>
  <si>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</si>
  <si>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</si>
  <si>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</si>
  <si>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</si>
  <si>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</si>
  <si>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</si>
  <si>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</si>
  <si>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</si>
  <si>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</si>
  <si>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</si>
  <si>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</si>
  <si>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</si>
  <si>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</si>
  <si>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</si>
  <si>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</si>
  <si>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</si>
  <si>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</si>
  <si>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</si>
  <si>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</si>
  <si>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</si>
  <si>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</si>
  <si>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</si>
  <si>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</si>
  <si>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</si>
  <si>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</si>
  <si>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</si>
  <si>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</si>
  <si>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</si>
  <si>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</si>
  <si>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</si>
  <si>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</si>
  <si>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</si>
  <si>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</si>
  <si>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</si>
  <si>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</si>
  <si>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</si>
  <si>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</si>
  <si>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</si>
  <si>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</si>
  <si>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</si>
  <si>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</si>
  <si>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</si>
  <si>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</si>
  <si>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</si>
  <si>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</si>
  <si>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</si>
  <si>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</si>
  <si>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</si>
  <si>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</si>
  <si>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</si>
  <si>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</si>
  <si>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</si>
  <si>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</si>
  <si>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</si>
  <si>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</si>
  <si>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</si>
  <si>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</si>
  <si>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</si>
  <si>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</si>
  <si>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</si>
  <si>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</si>
  <si>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</si>
  <si>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</si>
  <si>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</si>
  <si>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</si>
  <si>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</si>
  <si>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</si>
  <si>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</si>
  <si>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</si>
  <si>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</si>
  <si>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</si>
  <si>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</si>
  <si>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</si>
  <si>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</si>
  <si>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</si>
  <si>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</si>
  <si>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</si>
  <si>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</si>
  <si>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</si>
  <si>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</si>
  <si>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</si>
  <si>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</si>
  <si>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</si>
  <si>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</si>
  <si>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</si>
  <si>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</si>
  <si>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</si>
  <si>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</si>
  <si>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</si>
  <si>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</si>
  <si>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</si>
  <si>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</si>
  <si>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</si>
  <si>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</si>
  <si>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</si>
  <si>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</si>
  <si>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</si>
  <si>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</si>
  <si>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</si>
  <si>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</si>
  <si>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</si>
  <si>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</si>
  <si>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</si>
  <si>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</si>
  <si>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</si>
  <si>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</si>
  <si>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</si>
  <si>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</si>
  <si>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</si>
  <si>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</si>
  <si>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</si>
  <si>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</si>
  <si>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</si>
  <si>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</si>
  <si>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</si>
  <si>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</si>
  <si>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</si>
  <si>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</si>
  <si>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</si>
  <si>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</si>
  <si>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</si>
  <si>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</si>
  <si>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</si>
  <si>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</si>
  <si>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</si>
  <si>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</si>
  <si>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</si>
  <si>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</si>
  <si>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</si>
  <si>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</si>
  <si>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</si>
  <si>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</si>
  <si>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</si>
  <si>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</si>
  <si>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</si>
  <si>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</si>
  <si>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</si>
  <si>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</si>
  <si>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</si>
  <si>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</si>
  <si>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</si>
  <si>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</si>
  <si>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</si>
  <si>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</si>
  <si>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</si>
  <si>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</si>
  <si>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</si>
  <si>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</si>
  <si>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</si>
  <si>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</si>
  <si>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</si>
  <si>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</si>
  <si>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</si>
  <si>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</si>
  <si>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</si>
  <si>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</si>
  <si>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</si>
  <si>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</si>
  <si>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</si>
  <si>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</si>
  <si>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</si>
  <si>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</si>
  <si>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</si>
  <si>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</si>
  <si>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</si>
  <si>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</si>
  <si>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</si>
  <si>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</si>
  <si>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</si>
  <si>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</si>
  <si>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</si>
  <si>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</si>
  <si>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</si>
  <si>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</si>
  <si>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</si>
  <si>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</si>
  <si>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</si>
  <si>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</si>
  <si>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</si>
  <si>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</si>
  <si>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</si>
  <si>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</si>
  <si>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</si>
  <si>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</si>
  <si>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</si>
  <si>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</si>
  <si>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</si>
  <si>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</si>
  <si>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</si>
  <si>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</si>
  <si>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</si>
  <si>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</si>
  <si>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</si>
  <si>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</si>
  <si>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</si>
  <si>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</si>
  <si>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</si>
  <si>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</si>
  <si>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</si>
  <si>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</si>
  <si>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</si>
  <si>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</si>
  <si>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</si>
  <si>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</si>
  <si>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</si>
  <si>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</si>
  <si>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</si>
  <si>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</si>
  <si>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</si>
  <si>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</si>
  <si>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</si>
  <si>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</si>
  <si>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</si>
  <si>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</si>
  <si>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</si>
  <si>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</si>
  <si>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</si>
  <si>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</si>
  <si>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</si>
  <si>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</si>
  <si>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</si>
  <si>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</si>
  <si>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</si>
  <si>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</si>
  <si>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</si>
  <si>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</si>
  <si>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</si>
  <si>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</si>
  <si>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</si>
  <si>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</si>
  <si>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</si>
  <si>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</si>
  <si>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</si>
  <si>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</si>
  <si>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</si>
  <si>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</si>
  <si>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</si>
  <si>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</si>
  <si>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</si>
  <si>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</si>
  <si>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</si>
  <si>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</si>
  <si>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</si>
  <si>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</si>
  <si>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</si>
  <si>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</si>
  <si>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</si>
  <si>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</si>
  <si>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</si>
  <si>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</si>
  <si>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</si>
  <si>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</si>
  <si>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</si>
  <si>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</si>
  <si>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</si>
  <si>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</si>
  <si>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</si>
  <si>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</si>
  <si>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</si>
  <si>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</si>
  <si>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</si>
  <si>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</si>
  <si>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</si>
  <si>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</si>
  <si>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</si>
  <si>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</si>
  <si>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</si>
  <si>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</si>
  <si>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</si>
  <si>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</si>
  <si>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</si>
  <si>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</si>
  <si>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</si>
  <si>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</si>
  <si>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</si>
  <si>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</si>
  <si>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</si>
  <si>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</si>
  <si>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</si>
  <si>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</si>
  <si>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</si>
  <si>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</si>
  <si>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</si>
  <si>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</si>
  <si>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</si>
  <si>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</si>
  <si>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</si>
  <si>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</si>
  <si>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</si>
  <si>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</si>
  <si>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</si>
  <si>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</si>
  <si>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</si>
  <si>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</si>
  <si>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</si>
  <si>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</si>
  <si>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</si>
  <si>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</si>
  <si>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</si>
  <si>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</si>
  <si>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</si>
  <si>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</si>
  <si>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</si>
  <si>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</si>
  <si>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</si>
  <si>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</si>
  <si>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</si>
  <si>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</si>
  <si>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</si>
  <si>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</si>
  <si>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</si>
  <si>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Lice odgovorno za sastavljanje bilansa:  Irena Kujačić</t>
  </si>
  <si>
    <t>Lice odgovorno za sastavljanje bilansa: Irena Kujačić</t>
  </si>
  <si>
    <t>Lice odgovorno za sastavljanje bilansa:Irena Kujačić</t>
  </si>
  <si>
    <t>od 01.01.2019  do  30.06.2019.</t>
  </si>
  <si>
    <t>od   01.01.2019 do 30.06.2019</t>
  </si>
  <si>
    <t>od 01.01.2019  do 30.06.2019</t>
  </si>
  <si>
    <t>Stanje na dan 30 jun tekuće godine</t>
  </si>
  <si>
    <t>Datum, 19.07.2019</t>
  </si>
  <si>
    <t xml:space="preserve">od 01.01.2019  do 30.06.2019 </t>
  </si>
  <si>
    <t>Podgorici, 19.07.2019.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</si>
</sst>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31" fillId="0" borderId="10" xfId="0" applyNumberFormat="1" applyFont="1" applyBorder="1" applyAlignment="1" applyProtection="1">
      <alignment/>
      <protection locked="0"/>
    </xf>
    <xf numFmtId="14" fontId="25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5" fillId="0" borderId="1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4">
      <selection activeCell="B122" sqref="B122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63" t="s">
        <v>347</v>
      </c>
      <c r="B1" s="63"/>
      <c r="C1" s="41"/>
      <c r="D1" s="41"/>
      <c r="E1" s="41"/>
    </row>
    <row r="2" spans="1:5" ht="15">
      <c r="A2" s="63" t="s">
        <v>343</v>
      </c>
      <c r="B2" s="63"/>
      <c r="C2" s="41"/>
      <c r="D2" s="41"/>
      <c r="E2" s="41"/>
    </row>
    <row r="3" spans="1:5" ht="15">
      <c r="A3" s="63" t="s">
        <v>345</v>
      </c>
      <c r="B3" s="63"/>
      <c r="C3" s="41"/>
      <c r="D3" s="41"/>
      <c r="E3" s="41"/>
    </row>
    <row r="4" spans="1:5" ht="15">
      <c r="A4" s="63" t="s">
        <v>346</v>
      </c>
      <c r="B4" s="63"/>
      <c r="C4" s="41"/>
      <c r="D4" s="41"/>
      <c r="E4" s="41"/>
    </row>
    <row r="5" spans="1:5" ht="15">
      <c r="A5" s="64" t="s">
        <v>178</v>
      </c>
      <c r="B5" s="64"/>
      <c r="C5" s="64"/>
      <c r="D5" s="64"/>
      <c r="E5" s="64"/>
    </row>
    <row r="6" spans="1:5" ht="15">
      <c r="A6" s="65" t="s">
        <v>354</v>
      </c>
      <c r="B6" s="65"/>
      <c r="C6" s="65"/>
      <c r="D6" s="65"/>
      <c r="E6" s="65"/>
    </row>
    <row r="7" spans="1:5" ht="15">
      <c r="A7" s="64" t="s">
        <v>58</v>
      </c>
      <c r="B7" s="64"/>
      <c r="C7" s="64"/>
      <c r="D7" s="64"/>
      <c r="E7" s="64"/>
    </row>
    <row r="8" spans="1:5" ht="15">
      <c r="A8" s="66" t="s">
        <v>59</v>
      </c>
      <c r="B8" s="66" t="s">
        <v>0</v>
      </c>
      <c r="C8" s="66" t="s">
        <v>328</v>
      </c>
      <c r="D8" s="66" t="s">
        <v>329</v>
      </c>
      <c r="E8" s="66"/>
    </row>
    <row r="9" spans="1:5" ht="15">
      <c r="A9" s="66"/>
      <c r="B9" s="66"/>
      <c r="C9" s="66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4</v>
      </c>
      <c r="D11" s="54">
        <f>+D13+D15</f>
        <v>13.300000000001091</v>
      </c>
      <c r="E11" s="54">
        <f>+E13+E15</f>
        <v>380.4800000000005</v>
      </c>
    </row>
    <row r="12" spans="1:5" ht="15">
      <c r="A12" s="10" t="s">
        <v>332</v>
      </c>
      <c r="B12" s="11" t="s">
        <v>61</v>
      </c>
      <c r="C12" s="58"/>
      <c r="D12" s="37"/>
      <c r="E12" s="37"/>
    </row>
    <row r="13" spans="1:5" ht="15">
      <c r="A13" s="10" t="s">
        <v>62</v>
      </c>
      <c r="B13" s="11" t="s">
        <v>63</v>
      </c>
      <c r="C13" s="58"/>
      <c r="D13" s="54">
        <v>8427.35</v>
      </c>
      <c r="E13" s="54">
        <v>8427.35</v>
      </c>
    </row>
    <row r="14" spans="1:5" ht="30">
      <c r="A14" s="10" t="s">
        <v>331</v>
      </c>
      <c r="B14" s="12" t="s">
        <v>64</v>
      </c>
      <c r="C14" s="58"/>
      <c r="D14" s="37"/>
      <c r="E14" s="37"/>
    </row>
    <row r="15" spans="1:5" ht="15">
      <c r="A15" s="10" t="s">
        <v>333</v>
      </c>
      <c r="B15" s="11" t="s">
        <v>65</v>
      </c>
      <c r="C15" s="58"/>
      <c r="D15" s="54">
        <v>-8414.05</v>
      </c>
      <c r="E15" s="54">
        <v>-8046.87</v>
      </c>
    </row>
    <row r="16" spans="1:5" ht="30">
      <c r="A16" s="10" t="s">
        <v>57</v>
      </c>
      <c r="B16" s="12" t="s">
        <v>66</v>
      </c>
      <c r="C16" s="58">
        <v>5</v>
      </c>
      <c r="D16" s="54">
        <f>SUM(D17:D21)</f>
        <v>784805.2199999997</v>
      </c>
      <c r="E16" s="54">
        <f>SUM(E17:E21)</f>
        <v>813733.6299999999</v>
      </c>
    </row>
    <row r="17" spans="1:5" ht="15">
      <c r="A17" s="10" t="s">
        <v>334</v>
      </c>
      <c r="B17" s="11" t="s">
        <v>67</v>
      </c>
      <c r="C17" s="58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58"/>
      <c r="D18" s="54">
        <v>284505.65</v>
      </c>
      <c r="E18" s="54">
        <v>284505.65</v>
      </c>
    </row>
    <row r="19" spans="1:5" ht="30">
      <c r="A19" s="10" t="s">
        <v>335</v>
      </c>
      <c r="B19" s="12" t="s">
        <v>70</v>
      </c>
      <c r="C19" s="58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58"/>
      <c r="D20" s="54">
        <v>1288.65</v>
      </c>
      <c r="E20" s="54">
        <v>0</v>
      </c>
    </row>
    <row r="21" spans="1:5" ht="30">
      <c r="A21" s="10" t="s">
        <v>336</v>
      </c>
      <c r="B21" s="12" t="s">
        <v>73</v>
      </c>
      <c r="C21" s="58"/>
      <c r="D21" s="54">
        <v>-300989.08</v>
      </c>
      <c r="E21" s="54">
        <v>-270772.02</v>
      </c>
    </row>
    <row r="22" spans="1:5" ht="15">
      <c r="A22" s="10" t="s">
        <v>57</v>
      </c>
      <c r="B22" s="11" t="s">
        <v>74</v>
      </c>
      <c r="C22" s="58">
        <v>6</v>
      </c>
      <c r="D22" s="54">
        <f>++D23+D35</f>
        <v>57653333.61</v>
      </c>
      <c r="E22" s="54">
        <f>++E23+E35</f>
        <v>51161110.34</v>
      </c>
    </row>
    <row r="23" spans="1:5" ht="15">
      <c r="A23" s="10" t="s">
        <v>57</v>
      </c>
      <c r="B23" s="11" t="s">
        <v>75</v>
      </c>
      <c r="C23" s="58"/>
      <c r="D23" s="54">
        <f>+D24+D25+D26+D27+D28+D29+D30+D31+D32+D33+D34+D34</f>
        <v>57653333.61</v>
      </c>
      <c r="E23" s="54">
        <f>+E24+E25+E26+E27+E28+E29+E30+E31+E32+E33+E34+E34</f>
        <v>51161110.34</v>
      </c>
    </row>
    <row r="24" spans="1:5" ht="30">
      <c r="A24" s="13" t="s">
        <v>76</v>
      </c>
      <c r="B24" s="11" t="s">
        <v>77</v>
      </c>
      <c r="C24" s="58"/>
      <c r="D24" s="54">
        <v>56728593.84</v>
      </c>
      <c r="E24" s="54">
        <v>49784543.82</v>
      </c>
    </row>
    <row r="25" spans="1:5" ht="30">
      <c r="A25" s="13" t="s">
        <v>78</v>
      </c>
      <c r="B25" s="11" t="s">
        <v>79</v>
      </c>
      <c r="C25" s="58"/>
      <c r="D25" s="37"/>
      <c r="E25" s="37"/>
    </row>
    <row r="26" spans="1:5" ht="30">
      <c r="A26" s="13" t="s">
        <v>80</v>
      </c>
      <c r="B26" s="11" t="s">
        <v>81</v>
      </c>
      <c r="C26" s="58"/>
      <c r="D26" s="37"/>
      <c r="E26" s="37"/>
    </row>
    <row r="27" spans="1:5" ht="30">
      <c r="A27" s="13" t="s">
        <v>82</v>
      </c>
      <c r="B27" s="11" t="s">
        <v>83</v>
      </c>
      <c r="C27" s="58"/>
      <c r="D27" s="37"/>
      <c r="E27" s="37"/>
    </row>
    <row r="28" spans="1:5" ht="30">
      <c r="A28" s="13" t="s">
        <v>84</v>
      </c>
      <c r="B28" s="11" t="s">
        <v>85</v>
      </c>
      <c r="C28" s="58"/>
      <c r="D28" s="54">
        <v>82721.15</v>
      </c>
      <c r="E28" s="54">
        <v>613374.51</v>
      </c>
    </row>
    <row r="29" spans="1:5" ht="30">
      <c r="A29" s="13" t="s">
        <v>86</v>
      </c>
      <c r="B29" s="12" t="s">
        <v>87</v>
      </c>
      <c r="C29" s="58"/>
      <c r="D29" s="54">
        <v>48851.36</v>
      </c>
      <c r="E29" s="54">
        <v>49775.99</v>
      </c>
    </row>
    <row r="30" spans="1:5" ht="15">
      <c r="A30" s="10" t="s">
        <v>337</v>
      </c>
      <c r="B30" s="11" t="s">
        <v>88</v>
      </c>
      <c r="C30" s="58"/>
      <c r="D30" s="54">
        <v>0</v>
      </c>
      <c r="E30" s="54">
        <v>0</v>
      </c>
    </row>
    <row r="31" spans="1:5" ht="15">
      <c r="A31" s="10" t="s">
        <v>338</v>
      </c>
      <c r="B31" s="11" t="s">
        <v>89</v>
      </c>
      <c r="C31" s="58"/>
      <c r="D31" s="37"/>
      <c r="E31" s="37"/>
    </row>
    <row r="32" spans="1:5" ht="30">
      <c r="A32" s="13" t="s">
        <v>90</v>
      </c>
      <c r="B32" s="11" t="s">
        <v>91</v>
      </c>
      <c r="C32" s="58"/>
      <c r="D32" s="37"/>
      <c r="E32" s="37"/>
    </row>
    <row r="33" spans="1:5" ht="30">
      <c r="A33" s="13" t="s">
        <v>92</v>
      </c>
      <c r="B33" s="11" t="s">
        <v>93</v>
      </c>
      <c r="C33" s="58"/>
      <c r="D33" s="54">
        <v>793167.26</v>
      </c>
      <c r="E33" s="54">
        <v>713416.02</v>
      </c>
    </row>
    <row r="34" spans="1:5" ht="30">
      <c r="A34" s="13" t="s">
        <v>94</v>
      </c>
      <c r="B34" s="11" t="s">
        <v>95</v>
      </c>
      <c r="C34" s="58"/>
      <c r="D34" s="37"/>
      <c r="E34" s="37"/>
    </row>
    <row r="35" spans="1:5" ht="30">
      <c r="A35" s="10" t="s">
        <v>57</v>
      </c>
      <c r="B35" s="12" t="s">
        <v>96</v>
      </c>
      <c r="C35" s="58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58"/>
      <c r="D36" s="37"/>
      <c r="E36" s="37"/>
    </row>
    <row r="37" spans="1:5" ht="30">
      <c r="A37" s="10" t="s">
        <v>339</v>
      </c>
      <c r="B37" s="12" t="s">
        <v>99</v>
      </c>
      <c r="C37" s="58"/>
      <c r="D37" s="37"/>
      <c r="E37" s="37"/>
    </row>
    <row r="38" spans="1:5" ht="30">
      <c r="A38" s="10" t="s">
        <v>340</v>
      </c>
      <c r="B38" s="12" t="s">
        <v>100</v>
      </c>
      <c r="C38" s="58"/>
      <c r="D38" s="37"/>
      <c r="E38" s="37"/>
    </row>
    <row r="39" spans="1:5" ht="15">
      <c r="A39" s="10" t="s">
        <v>57</v>
      </c>
      <c r="B39" s="11" t="s">
        <v>101</v>
      </c>
      <c r="C39" s="58">
        <v>7</v>
      </c>
      <c r="D39" s="54">
        <f>SUM(D40:D42)</f>
        <v>530000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58"/>
      <c r="D40" s="37"/>
      <c r="E40" s="37"/>
    </row>
    <row r="41" spans="1:5" ht="15">
      <c r="A41" s="10" t="s">
        <v>104</v>
      </c>
      <c r="B41" s="11" t="s">
        <v>105</v>
      </c>
      <c r="C41" s="58"/>
      <c r="D41" s="54">
        <v>530000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8</v>
      </c>
      <c r="D43" s="54">
        <f>++D44+D45+D52</f>
        <v>1248247.96</v>
      </c>
      <c r="E43" s="54">
        <f>++E44+E45+E52</f>
        <v>1001899.9299999999</v>
      </c>
    </row>
    <row r="44" spans="1:5" ht="15">
      <c r="A44" s="10">
        <v>11</v>
      </c>
      <c r="B44" s="11" t="s">
        <v>108</v>
      </c>
      <c r="C44" s="37"/>
      <c r="D44" s="54">
        <v>1041085.33</v>
      </c>
      <c r="E44" s="54">
        <v>614117.63</v>
      </c>
    </row>
    <row r="45" spans="1:5" ht="15">
      <c r="A45" s="10" t="s">
        <v>57</v>
      </c>
      <c r="B45" s="11" t="s">
        <v>109</v>
      </c>
      <c r="C45" s="37"/>
      <c r="D45" s="54">
        <f>++D46+D48+D49+D51</f>
        <v>207162.63</v>
      </c>
      <c r="E45" s="54">
        <f>++E46+E48+E49+E51</f>
        <v>387782.3</v>
      </c>
    </row>
    <row r="46" spans="1:5" ht="15">
      <c r="A46" s="10">
        <v>12</v>
      </c>
      <c r="B46" s="11" t="s">
        <v>110</v>
      </c>
      <c r="C46" s="37"/>
      <c r="D46" s="54">
        <v>190968.29</v>
      </c>
      <c r="E46" s="54">
        <v>236191.36</v>
      </c>
    </row>
    <row r="47" spans="1:5" ht="15">
      <c r="A47" s="10">
        <v>13</v>
      </c>
      <c r="B47" s="11" t="s">
        <v>111</v>
      </c>
      <c r="C47" s="37"/>
      <c r="D47" s="54">
        <v>0</v>
      </c>
      <c r="E47" s="54"/>
    </row>
    <row r="48" spans="1:5" ht="15">
      <c r="A48" s="10">
        <v>14</v>
      </c>
      <c r="B48" s="11" t="s">
        <v>112</v>
      </c>
      <c r="C48" s="37"/>
      <c r="D48" s="54">
        <v>0</v>
      </c>
      <c r="E48" s="54">
        <v>106894.65</v>
      </c>
    </row>
    <row r="49" spans="1:5" ht="15">
      <c r="A49" s="10">
        <v>15</v>
      </c>
      <c r="B49" s="11" t="s">
        <v>113</v>
      </c>
      <c r="C49" s="37"/>
      <c r="D49" s="54">
        <v>0</v>
      </c>
      <c r="E49" s="54">
        <v>0</v>
      </c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16194.34</v>
      </c>
      <c r="E51" s="54">
        <v>44696.29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9</v>
      </c>
      <c r="D53" s="54">
        <v>330098.57</v>
      </c>
      <c r="E53" s="54">
        <v>331546.75</v>
      </c>
    </row>
    <row r="54" spans="1:5" ht="15">
      <c r="A54" s="10" t="s">
        <v>57</v>
      </c>
      <c r="B54" s="11" t="s">
        <v>120</v>
      </c>
      <c r="C54" s="58">
        <v>10</v>
      </c>
      <c r="D54" s="54">
        <f>+D55+D56</f>
        <v>517357.7</v>
      </c>
      <c r="E54" s="54">
        <f>+E55+E56</f>
        <v>1666297.15</v>
      </c>
    </row>
    <row r="55" spans="1:5" ht="15">
      <c r="A55" s="10">
        <v>192</v>
      </c>
      <c r="B55" s="11" t="s">
        <v>121</v>
      </c>
      <c r="C55" s="37"/>
      <c r="D55" s="54"/>
      <c r="E55" s="54"/>
    </row>
    <row r="56" spans="1:5" ht="30">
      <c r="A56" s="13" t="s">
        <v>330</v>
      </c>
      <c r="B56" s="11" t="s">
        <v>122</v>
      </c>
      <c r="C56" s="37"/>
      <c r="D56" s="54">
        <v>517357.7</v>
      </c>
      <c r="E56" s="54">
        <v>1666297.15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61063856.35999999</v>
      </c>
      <c r="E58" s="54">
        <f>++E57+E54+E53+E43+E39+E22+E16+E11</f>
        <v>54974968.28</v>
      </c>
    </row>
    <row r="59" spans="1:5" ht="15">
      <c r="A59" s="67" t="s">
        <v>125</v>
      </c>
      <c r="B59" s="67"/>
      <c r="C59" s="67"/>
      <c r="D59" s="67"/>
      <c r="E59" s="67"/>
    </row>
    <row r="60" spans="1:5" ht="15">
      <c r="A60" s="66" t="s">
        <v>59</v>
      </c>
      <c r="B60" s="66" t="s">
        <v>0</v>
      </c>
      <c r="C60" s="66" t="s">
        <v>328</v>
      </c>
      <c r="D60" s="66" t="s">
        <v>329</v>
      </c>
      <c r="E60" s="66"/>
    </row>
    <row r="61" spans="1:5" ht="15">
      <c r="A61" s="66"/>
      <c r="B61" s="66"/>
      <c r="C61" s="66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11</v>
      </c>
      <c r="D63" s="54">
        <f>+D64</f>
        <v>3000011.43</v>
      </c>
      <c r="E63" s="54">
        <f>+E64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11</v>
      </c>
      <c r="D66" s="54">
        <f>+D74+D75+D67+D68+D73</f>
        <v>15907108.87</v>
      </c>
      <c r="E66" s="54">
        <f>+E74+E75+E67+E68+E73</f>
        <v>13609769.23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58"/>
      <c r="D74" s="54">
        <v>1678931.85</v>
      </c>
      <c r="E74" s="54">
        <v>1183324.91</v>
      </c>
    </row>
    <row r="75" spans="1:5" ht="15">
      <c r="A75" s="9" t="s">
        <v>57</v>
      </c>
      <c r="B75" s="11" t="s">
        <v>139</v>
      </c>
      <c r="C75" s="37"/>
      <c r="D75" s="54">
        <f>++D76+D77</f>
        <v>14228177.02</v>
      </c>
      <c r="E75" s="54">
        <f>++E76+E77</f>
        <v>12426444.32</v>
      </c>
    </row>
    <row r="76" spans="1:5" ht="15">
      <c r="A76" s="9" t="s">
        <v>140</v>
      </c>
      <c r="B76" s="11" t="s">
        <v>141</v>
      </c>
      <c r="C76" s="37"/>
      <c r="D76" s="54">
        <v>12126443.32</v>
      </c>
      <c r="E76" s="54">
        <v>9934768.44</v>
      </c>
    </row>
    <row r="77" spans="1:5" ht="15">
      <c r="A77" s="9" t="s">
        <v>142</v>
      </c>
      <c r="B77" s="11" t="s">
        <v>143</v>
      </c>
      <c r="C77" s="37"/>
      <c r="D77" s="54">
        <v>2101733.7</v>
      </c>
      <c r="E77" s="54">
        <v>2491675.88</v>
      </c>
    </row>
    <row r="78" spans="1:5" ht="15">
      <c r="A78" s="9" t="s">
        <v>57</v>
      </c>
      <c r="B78" s="11" t="s">
        <v>144</v>
      </c>
      <c r="C78" s="58">
        <v>12</v>
      </c>
      <c r="D78" s="54">
        <f>++D79+D86+D91</f>
        <v>38845338.33</v>
      </c>
      <c r="E78" s="54">
        <f>++E79+E86+E91</f>
        <v>37407096.24</v>
      </c>
    </row>
    <row r="79" spans="1:5" ht="15">
      <c r="A79" s="9" t="s">
        <v>57</v>
      </c>
      <c r="B79" s="11" t="s">
        <v>145</v>
      </c>
      <c r="C79" s="37"/>
      <c r="D79" s="54">
        <f>++D80+D81+D82+D83+D84+D85</f>
        <v>967126.9800000001</v>
      </c>
      <c r="E79" s="54">
        <f>++E80+E81+E82+E83+E84+E85</f>
        <v>851556.7</v>
      </c>
    </row>
    <row r="80" spans="1:5" ht="15">
      <c r="A80" s="9">
        <v>980</v>
      </c>
      <c r="B80" s="11" t="s">
        <v>146</v>
      </c>
      <c r="C80" s="37"/>
      <c r="D80" s="54">
        <v>209536.53</v>
      </c>
      <c r="E80" s="54">
        <v>239323.84</v>
      </c>
    </row>
    <row r="81" spans="1:5" ht="15">
      <c r="A81" s="9">
        <v>982</v>
      </c>
      <c r="B81" s="11" t="s">
        <v>147</v>
      </c>
      <c r="C81" s="37"/>
      <c r="D81" s="54">
        <v>612348.41</v>
      </c>
      <c r="E81" s="54">
        <v>466990.81</v>
      </c>
    </row>
    <row r="82" spans="1:5" ht="15">
      <c r="A82" s="9">
        <v>983</v>
      </c>
      <c r="B82" s="11" t="s">
        <v>148</v>
      </c>
      <c r="C82" s="37"/>
      <c r="D82" s="54">
        <v>145242.04</v>
      </c>
      <c r="E82" s="54">
        <v>145242.05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37878211.35</v>
      </c>
      <c r="E86" s="54">
        <f>++E87+E90</f>
        <v>36555539.54</v>
      </c>
    </row>
    <row r="87" spans="1:5" ht="15">
      <c r="A87" s="9">
        <v>970</v>
      </c>
      <c r="B87" s="11" t="s">
        <v>154</v>
      </c>
      <c r="C87" s="37"/>
      <c r="D87" s="54">
        <v>34454932.36</v>
      </c>
      <c r="E87" s="54">
        <v>33249037.68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3423278.99</v>
      </c>
      <c r="E90" s="54">
        <v>3306501.86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>
        <v>0</v>
      </c>
      <c r="E93" s="54">
        <v>0</v>
      </c>
    </row>
    <row r="94" spans="1:5" ht="15">
      <c r="A94" s="9" t="s">
        <v>57</v>
      </c>
      <c r="B94" s="11" t="s">
        <v>161</v>
      </c>
      <c r="C94" s="58">
        <v>13</v>
      </c>
      <c r="D94" s="54">
        <f>++D95+D96+D97+D98+D99+D100+D101</f>
        <v>3273931.1799999997</v>
      </c>
      <c r="E94" s="54">
        <f>++E95+E96+E97+E98+E99+E100+E101</f>
        <v>905779.34</v>
      </c>
    </row>
    <row r="95" spans="1:5" ht="15">
      <c r="A95" s="9">
        <v>22</v>
      </c>
      <c r="B95" s="11" t="s">
        <v>162</v>
      </c>
      <c r="C95" s="37"/>
      <c r="D95" s="54">
        <v>502859.67</v>
      </c>
      <c r="E95" s="54">
        <v>477639.74</v>
      </c>
    </row>
    <row r="96" spans="1:5" ht="15">
      <c r="A96" s="9">
        <v>23</v>
      </c>
      <c r="B96" s="11" t="s">
        <v>163</v>
      </c>
      <c r="C96" s="37"/>
      <c r="D96" s="54">
        <v>42562.55</v>
      </c>
      <c r="E96" s="54">
        <v>134329.22</v>
      </c>
    </row>
    <row r="97" spans="1:5" ht="15">
      <c r="A97" s="9">
        <v>24</v>
      </c>
      <c r="B97" s="11" t="s">
        <v>164</v>
      </c>
      <c r="C97" s="37"/>
      <c r="D97" s="37"/>
      <c r="E97" s="54"/>
    </row>
    <row r="98" spans="1:5" ht="15">
      <c r="A98" s="9">
        <v>25</v>
      </c>
      <c r="B98" s="11" t="s">
        <v>165</v>
      </c>
      <c r="C98" s="37"/>
      <c r="D98" s="37"/>
      <c r="E98" s="54"/>
    </row>
    <row r="99" spans="1:5" ht="15">
      <c r="A99" s="9">
        <v>26</v>
      </c>
      <c r="B99" s="11" t="s">
        <v>166</v>
      </c>
      <c r="C99" s="37"/>
      <c r="D99" s="54">
        <v>2720000</v>
      </c>
      <c r="E99" s="54"/>
    </row>
    <row r="100" spans="1:5" ht="15">
      <c r="A100" s="9">
        <v>21</v>
      </c>
      <c r="B100" s="11" t="s">
        <v>167</v>
      </c>
      <c r="C100" s="37"/>
      <c r="D100" s="54">
        <v>21219.11</v>
      </c>
      <c r="E100" s="54">
        <v>3801.35</v>
      </c>
    </row>
    <row r="101" spans="1:5" ht="15">
      <c r="A101" s="9" t="s">
        <v>168</v>
      </c>
      <c r="B101" s="11" t="s">
        <v>169</v>
      </c>
      <c r="C101" s="58"/>
      <c r="D101" s="54">
        <v>-12710.15</v>
      </c>
      <c r="E101" s="54">
        <v>290009.03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14</v>
      </c>
      <c r="D107" s="54">
        <v>37466.55</v>
      </c>
      <c r="E107" s="54">
        <v>52312.04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61063856.35999999</v>
      </c>
      <c r="E108" s="54">
        <f>++E107+E94+E78+E66+E63</f>
        <v>54974968.28000001</v>
      </c>
    </row>
    <row r="110" spans="1:2" ht="15">
      <c r="A110" s="63" t="s">
        <v>351</v>
      </c>
      <c r="B110" s="63"/>
    </row>
    <row r="111" spans="1:2" ht="15">
      <c r="A111" s="63" t="s">
        <v>349</v>
      </c>
      <c r="B111" s="63"/>
    </row>
    <row r="112" spans="1:2" ht="15">
      <c r="A112" s="40"/>
      <c r="B112" s="39"/>
    </row>
    <row r="113" spans="1:2" ht="15">
      <c r="A113" s="63" t="s">
        <v>344</v>
      </c>
      <c r="B113" s="63"/>
    </row>
    <row r="114" spans="1:2" ht="15">
      <c r="A114" s="63" t="s">
        <v>358</v>
      </c>
      <c r="B114" s="63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B124" sqref="B12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347</v>
      </c>
      <c r="B1" s="39"/>
    </row>
    <row r="2" spans="1:2" ht="15">
      <c r="A2" s="39" t="s">
        <v>343</v>
      </c>
      <c r="B2" s="39"/>
    </row>
    <row r="3" spans="1:2" ht="15">
      <c r="A3" s="39" t="s">
        <v>345</v>
      </c>
      <c r="B3" s="39"/>
    </row>
    <row r="4" spans="1:2" ht="15">
      <c r="A4" s="39" t="s">
        <v>346</v>
      </c>
      <c r="B4" s="39"/>
    </row>
    <row r="5" spans="1:5" ht="15">
      <c r="A5" s="70" t="s">
        <v>298</v>
      </c>
      <c r="B5" s="70"/>
      <c r="C5" s="70"/>
      <c r="D5" s="70"/>
      <c r="E5" s="70"/>
    </row>
    <row r="6" spans="1:5" ht="15">
      <c r="A6" s="71" t="s">
        <v>355</v>
      </c>
      <c r="B6" s="71"/>
      <c r="C6" s="71"/>
      <c r="D6" s="71"/>
      <c r="E6" s="71"/>
    </row>
    <row r="7" spans="1:5" ht="15">
      <c r="A7" s="72" t="s">
        <v>59</v>
      </c>
      <c r="B7" s="72"/>
      <c r="C7" s="72" t="s">
        <v>1</v>
      </c>
      <c r="D7" s="68" t="s">
        <v>2</v>
      </c>
      <c r="E7" s="68"/>
    </row>
    <row r="8" spans="1:5" ht="15">
      <c r="A8" s="72"/>
      <c r="B8" s="72"/>
      <c r="C8" s="72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2977751.58</v>
      </c>
      <c r="E10" s="55">
        <f>++E11+E20</f>
        <v>2986015.119999999</v>
      </c>
    </row>
    <row r="11" spans="1:5" ht="15">
      <c r="A11" s="19"/>
      <c r="B11" s="20" t="s">
        <v>180</v>
      </c>
      <c r="C11" s="58">
        <v>16</v>
      </c>
      <c r="D11" s="55">
        <f>+D12+D13+D14+D15+D16+D17+D18+D19</f>
        <v>2958764.22</v>
      </c>
      <c r="E11" s="55">
        <f>+E12+E13+E14+E15+E16+E17+E18+E19</f>
        <v>2956190.2799999993</v>
      </c>
    </row>
    <row r="12" spans="1:5" ht="15">
      <c r="A12" s="19">
        <v>750</v>
      </c>
      <c r="B12" s="21" t="s">
        <v>181</v>
      </c>
      <c r="C12" s="38"/>
      <c r="D12" s="55">
        <v>3088620.6</v>
      </c>
      <c r="E12" s="55">
        <v>3081059.07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-157861.09</v>
      </c>
      <c r="E16" s="55">
        <v>-156196.2</v>
      </c>
    </row>
    <row r="17" spans="1:5" ht="15">
      <c r="A17" s="19">
        <v>756</v>
      </c>
      <c r="B17" s="21" t="s">
        <v>186</v>
      </c>
      <c r="C17" s="38"/>
      <c r="D17" s="55">
        <v>29787.31</v>
      </c>
      <c r="E17" s="55">
        <v>31985.3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-1782.6</v>
      </c>
      <c r="E19" s="55">
        <v>-657.89</v>
      </c>
    </row>
    <row r="20" spans="1:5" ht="15">
      <c r="A20" s="19"/>
      <c r="B20" s="20" t="s">
        <v>189</v>
      </c>
      <c r="C20" s="58">
        <v>17</v>
      </c>
      <c r="D20" s="55">
        <f>+D21+D22+O11+D23+D24</f>
        <v>18987.36</v>
      </c>
      <c r="E20" s="55">
        <f>+E21+E22+Q11+E23+E24</f>
        <v>29824.84</v>
      </c>
    </row>
    <row r="21" spans="1:5" ht="15">
      <c r="A21" s="19">
        <v>760</v>
      </c>
      <c r="B21" s="21" t="s">
        <v>190</v>
      </c>
      <c r="C21" s="38"/>
      <c r="D21" s="55">
        <v>9020.73</v>
      </c>
      <c r="E21" s="55">
        <v>9015.3</v>
      </c>
    </row>
    <row r="22" spans="1:5" ht="17.25" customHeight="1">
      <c r="A22" s="19">
        <v>764</v>
      </c>
      <c r="B22" s="21" t="s">
        <v>191</v>
      </c>
      <c r="C22" s="38"/>
      <c r="D22" s="55">
        <v>0</v>
      </c>
      <c r="E22" s="55">
        <v>2585.57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9966.63</v>
      </c>
      <c r="E24" s="55">
        <v>18223.97</v>
      </c>
    </row>
    <row r="25" spans="1:5" ht="15.75" customHeight="1">
      <c r="A25" s="19"/>
      <c r="B25" s="20" t="s">
        <v>194</v>
      </c>
      <c r="C25" s="38"/>
      <c r="D25" s="55">
        <f>++D26+D37+D43</f>
        <v>2698321.8099999996</v>
      </c>
      <c r="E25" s="55">
        <f>++E26+E37+E43</f>
        <v>2652701.79</v>
      </c>
    </row>
    <row r="26" spans="1:5" ht="17.25" customHeight="1">
      <c r="A26" s="19"/>
      <c r="B26" s="20" t="s">
        <v>195</v>
      </c>
      <c r="C26" s="58">
        <v>18</v>
      </c>
      <c r="D26" s="55">
        <f>SUM(D27:D36)</f>
        <v>1321306.64</v>
      </c>
      <c r="E26" s="55">
        <f>SUM(E27:E36)</f>
        <v>1586012.0300000003</v>
      </c>
    </row>
    <row r="27" spans="1:5" ht="15.75" customHeight="1">
      <c r="A27" s="19">
        <v>400</v>
      </c>
      <c r="B27" s="21" t="s">
        <v>196</v>
      </c>
      <c r="C27" s="58"/>
      <c r="D27" s="55">
        <v>1254663.4</v>
      </c>
      <c r="E27" s="55">
        <v>1711044.78</v>
      </c>
    </row>
    <row r="28" spans="1:5" ht="15.75" customHeight="1">
      <c r="A28" s="19"/>
      <c r="B28" s="21" t="s">
        <v>197</v>
      </c>
      <c r="C28" s="58"/>
      <c r="D28" s="38"/>
      <c r="E28" s="38"/>
    </row>
    <row r="29" spans="1:5" ht="30" customHeight="1">
      <c r="A29" s="19">
        <v>402</v>
      </c>
      <c r="B29" s="21" t="s">
        <v>198</v>
      </c>
      <c r="C29" s="58"/>
      <c r="D29" s="38"/>
      <c r="E29" s="38"/>
    </row>
    <row r="30" spans="1:5" ht="27.75" customHeight="1">
      <c r="A30" s="19">
        <v>403</v>
      </c>
      <c r="B30" s="21" t="s">
        <v>199</v>
      </c>
      <c r="C30" s="58"/>
      <c r="D30" s="38"/>
      <c r="E30" s="38"/>
    </row>
    <row r="31" spans="1:5" ht="28.5" customHeight="1">
      <c r="A31" s="19">
        <v>404</v>
      </c>
      <c r="B31" s="21" t="s">
        <v>200</v>
      </c>
      <c r="C31" s="58"/>
      <c r="D31" s="55">
        <v>-80111.08</v>
      </c>
      <c r="E31" s="55">
        <v>-69586.17</v>
      </c>
    </row>
    <row r="32" spans="1:5" ht="19.5" customHeight="1">
      <c r="A32" s="19">
        <v>405</v>
      </c>
      <c r="B32" s="21" t="s">
        <v>201</v>
      </c>
      <c r="C32" s="58"/>
      <c r="D32" s="55">
        <v>145357.6</v>
      </c>
      <c r="E32" s="55">
        <v>-96146.2</v>
      </c>
    </row>
    <row r="33" spans="1:5" ht="27.75" customHeight="1">
      <c r="A33" s="19">
        <v>406</v>
      </c>
      <c r="B33" s="21" t="s">
        <v>202</v>
      </c>
      <c r="C33" s="58"/>
      <c r="D33" s="55">
        <v>1396.73</v>
      </c>
      <c r="E33" s="55">
        <v>10633.97</v>
      </c>
    </row>
    <row r="34" spans="1:5" ht="18.75" customHeight="1">
      <c r="A34" s="19">
        <v>407</v>
      </c>
      <c r="B34" s="21" t="s">
        <v>203</v>
      </c>
      <c r="C34" s="58"/>
      <c r="D34" s="38">
        <v>-0.01</v>
      </c>
      <c r="E34" s="55">
        <v>20264.78</v>
      </c>
    </row>
    <row r="35" spans="1:5" ht="28.5" customHeight="1">
      <c r="A35" s="19">
        <v>408</v>
      </c>
      <c r="B35" s="21" t="s">
        <v>204</v>
      </c>
      <c r="C35" s="58"/>
      <c r="D35" s="55">
        <v>0</v>
      </c>
      <c r="E35" s="55">
        <v>9800.87</v>
      </c>
    </row>
    <row r="36" spans="1:5" ht="15.75" customHeight="1">
      <c r="A36" s="19">
        <v>409</v>
      </c>
      <c r="B36" s="21" t="s">
        <v>205</v>
      </c>
      <c r="C36" s="58"/>
      <c r="D36" s="38"/>
      <c r="E36" s="38"/>
    </row>
    <row r="37" spans="1:5" ht="15.75" customHeight="1">
      <c r="A37" s="19"/>
      <c r="B37" s="20" t="s">
        <v>206</v>
      </c>
      <c r="C37" s="58">
        <v>19</v>
      </c>
      <c r="D37" s="55">
        <f>SUM(D38:D42)</f>
        <v>1320940.66</v>
      </c>
      <c r="E37" s="55">
        <f>SUM(E38:E42)</f>
        <v>1025344</v>
      </c>
    </row>
    <row r="38" spans="1:5" ht="18.75" customHeight="1">
      <c r="A38" s="19" t="s">
        <v>207</v>
      </c>
      <c r="B38" s="21" t="s">
        <v>208</v>
      </c>
      <c r="C38" s="58"/>
      <c r="D38" s="38"/>
      <c r="E38" s="38"/>
    </row>
    <row r="39" spans="1:5" ht="17.25" customHeight="1">
      <c r="A39" s="19" t="s">
        <v>209</v>
      </c>
      <c r="B39" s="21" t="s">
        <v>210</v>
      </c>
      <c r="C39" s="58"/>
      <c r="D39" s="55">
        <v>1302530.76</v>
      </c>
      <c r="E39" s="55">
        <v>1012040.89</v>
      </c>
    </row>
    <row r="40" spans="1:5" ht="17.25" customHeight="1">
      <c r="A40" s="19">
        <v>415</v>
      </c>
      <c r="B40" s="21" t="s">
        <v>211</v>
      </c>
      <c r="C40" s="58"/>
      <c r="D40" s="38"/>
      <c r="E40" s="38"/>
    </row>
    <row r="41" spans="1:5" ht="15.75" customHeight="1">
      <c r="A41" s="19">
        <v>416.417</v>
      </c>
      <c r="B41" s="21" t="s">
        <v>212</v>
      </c>
      <c r="C41" s="58"/>
      <c r="D41" s="38"/>
      <c r="E41" s="38"/>
    </row>
    <row r="42" spans="1:5" ht="15.75" customHeight="1">
      <c r="A42" s="19">
        <v>418.419</v>
      </c>
      <c r="B42" s="21" t="s">
        <v>213</v>
      </c>
      <c r="C42" s="58"/>
      <c r="D42" s="55">
        <v>18409.9</v>
      </c>
      <c r="E42" s="55">
        <v>13303.11</v>
      </c>
    </row>
    <row r="43" spans="1:5" ht="18" customHeight="1">
      <c r="A43" s="19"/>
      <c r="B43" s="20" t="s">
        <v>214</v>
      </c>
      <c r="C43" s="58">
        <v>20</v>
      </c>
      <c r="D43" s="55">
        <f>SUM(D44:D52)</f>
        <v>56074.509999999995</v>
      </c>
      <c r="E43" s="55">
        <f>SUM(E44:E52)</f>
        <v>41345.76</v>
      </c>
    </row>
    <row r="44" spans="1:5" ht="15.75" customHeight="1">
      <c r="A44" s="19">
        <v>420</v>
      </c>
      <c r="B44" s="21" t="s">
        <v>215</v>
      </c>
      <c r="C44" s="58"/>
      <c r="D44" s="38"/>
      <c r="E44" s="38"/>
    </row>
    <row r="45" spans="1:5" ht="15.75" customHeight="1">
      <c r="A45" s="19">
        <v>421</v>
      </c>
      <c r="B45" s="21" t="s">
        <v>216</v>
      </c>
      <c r="C45" s="58"/>
      <c r="D45" s="38"/>
      <c r="E45" s="38"/>
    </row>
    <row r="46" spans="1:5" ht="15.75" customHeight="1">
      <c r="A46" s="19">
        <v>422</v>
      </c>
      <c r="B46" s="21" t="s">
        <v>217</v>
      </c>
      <c r="C46" s="58"/>
      <c r="D46" s="38"/>
      <c r="E46" s="38"/>
    </row>
    <row r="47" spans="1:5" ht="18" customHeight="1">
      <c r="A47" s="19">
        <v>423</v>
      </c>
      <c r="B47" s="21" t="s">
        <v>218</v>
      </c>
      <c r="C47" s="58"/>
      <c r="D47" s="55">
        <v>34943.11</v>
      </c>
      <c r="E47" s="55">
        <v>29929.45</v>
      </c>
    </row>
    <row r="48" spans="1:5" ht="17.25" customHeight="1">
      <c r="A48" s="19">
        <v>424</v>
      </c>
      <c r="B48" s="21" t="s">
        <v>219</v>
      </c>
      <c r="C48" s="58"/>
      <c r="D48" s="55">
        <v>20727.81</v>
      </c>
      <c r="E48" s="55">
        <v>10861.32</v>
      </c>
    </row>
    <row r="49" spans="1:5" ht="16.5" customHeight="1">
      <c r="A49" s="19">
        <v>429</v>
      </c>
      <c r="B49" s="21" t="s">
        <v>220</v>
      </c>
      <c r="C49" s="58"/>
      <c r="D49" s="38">
        <v>403.59</v>
      </c>
      <c r="E49" s="55">
        <v>554.99</v>
      </c>
    </row>
    <row r="50" spans="1:5" ht="29.25" customHeight="1">
      <c r="A50" s="19">
        <v>460</v>
      </c>
      <c r="B50" s="21" t="s">
        <v>221</v>
      </c>
      <c r="C50" s="58"/>
      <c r="D50" s="38"/>
      <c r="E50" s="38"/>
    </row>
    <row r="51" spans="1:5" ht="18" customHeight="1">
      <c r="A51" s="19">
        <v>463</v>
      </c>
      <c r="B51" s="21" t="s">
        <v>222</v>
      </c>
      <c r="C51" s="58"/>
      <c r="D51" s="38"/>
      <c r="E51" s="38"/>
    </row>
    <row r="52" spans="1:5" ht="15" customHeight="1">
      <c r="A52" s="19">
        <v>462.469</v>
      </c>
      <c r="B52" s="21" t="s">
        <v>223</v>
      </c>
      <c r="C52" s="58"/>
      <c r="D52" s="38"/>
      <c r="E52" s="38"/>
    </row>
    <row r="53" spans="1:5" ht="15.75" customHeight="1">
      <c r="A53" s="19"/>
      <c r="B53" s="20" t="s">
        <v>224</v>
      </c>
      <c r="C53" s="58"/>
      <c r="D53" s="55">
        <f>++D10-D25</f>
        <v>279429.7700000005</v>
      </c>
      <c r="E53" s="55">
        <f>++E10-E25</f>
        <v>333313.32999999914</v>
      </c>
    </row>
    <row r="54" spans="1:5" ht="19.5" customHeight="1">
      <c r="A54" s="19"/>
      <c r="B54" s="20" t="s">
        <v>225</v>
      </c>
      <c r="C54" s="58">
        <v>22</v>
      </c>
      <c r="D54" s="55">
        <f>++D55+D56+D57+D58+D62+D67+D74-D75</f>
        <v>706713.9</v>
      </c>
      <c r="E54" s="55">
        <f>++E55+E56+E57+E58+E62+E67+E74-E75</f>
        <v>622471.2899999999</v>
      </c>
    </row>
    <row r="55" spans="1:5" ht="18.75" customHeight="1">
      <c r="A55" s="19"/>
      <c r="B55" s="20" t="s">
        <v>226</v>
      </c>
      <c r="C55" s="58"/>
      <c r="D55" s="55">
        <v>332716.48</v>
      </c>
      <c r="E55" s="55">
        <v>271137.43</v>
      </c>
    </row>
    <row r="56" spans="1:5" ht="16.5" customHeight="1">
      <c r="A56" s="19"/>
      <c r="B56" s="20" t="s">
        <v>227</v>
      </c>
      <c r="C56" s="58"/>
      <c r="D56" s="38"/>
      <c r="E56" s="38"/>
    </row>
    <row r="57" spans="1:5" ht="18" customHeight="1">
      <c r="A57" s="19"/>
      <c r="B57" s="20" t="s">
        <v>228</v>
      </c>
      <c r="C57" s="58"/>
      <c r="D57" s="55">
        <v>30584.24</v>
      </c>
      <c r="E57" s="55">
        <v>24703.5</v>
      </c>
    </row>
    <row r="58" spans="1:5" ht="15">
      <c r="A58" s="18"/>
      <c r="B58" s="20" t="s">
        <v>229</v>
      </c>
      <c r="C58" s="58"/>
      <c r="D58" s="55">
        <f>++D59+D60+D61</f>
        <v>169168.28999999998</v>
      </c>
      <c r="E58" s="55">
        <f>++E59+E60+E61</f>
        <v>185917.65</v>
      </c>
    </row>
    <row r="59" spans="1:5" ht="18" customHeight="1">
      <c r="A59" s="19"/>
      <c r="B59" s="21" t="s">
        <v>230</v>
      </c>
      <c r="C59" s="58"/>
      <c r="D59" s="55">
        <v>141252.97</v>
      </c>
      <c r="E59" s="55">
        <v>151924.21</v>
      </c>
    </row>
    <row r="60" spans="1:5" ht="15">
      <c r="A60" s="19"/>
      <c r="B60" s="21" t="s">
        <v>231</v>
      </c>
      <c r="C60" s="58"/>
      <c r="D60" s="55">
        <v>18825.49</v>
      </c>
      <c r="E60" s="55">
        <v>18500.27</v>
      </c>
    </row>
    <row r="61" spans="1:5" ht="15">
      <c r="A61" s="19"/>
      <c r="B61" s="21" t="s">
        <v>232</v>
      </c>
      <c r="C61" s="58"/>
      <c r="D61" s="55">
        <v>9089.83</v>
      </c>
      <c r="E61" s="55">
        <v>15493.17</v>
      </c>
    </row>
    <row r="62" spans="1:5" ht="15">
      <c r="A62" s="18"/>
      <c r="B62" s="20" t="s">
        <v>233</v>
      </c>
      <c r="C62" s="58"/>
      <c r="D62" s="55">
        <f>++D63+D64+D65+D66</f>
        <v>13850.49</v>
      </c>
      <c r="E62" s="55">
        <f>++E63+E64+E65+E66</f>
        <v>14334.07</v>
      </c>
    </row>
    <row r="63" spans="1:5" ht="30">
      <c r="A63" s="19"/>
      <c r="B63" s="21" t="s">
        <v>234</v>
      </c>
      <c r="C63" s="58"/>
      <c r="D63" s="55">
        <v>3767.43</v>
      </c>
      <c r="E63" s="55">
        <v>3981</v>
      </c>
    </row>
    <row r="64" spans="1:5" ht="14.25" customHeight="1">
      <c r="A64" s="19"/>
      <c r="B64" s="21" t="s">
        <v>235</v>
      </c>
      <c r="C64" s="58"/>
      <c r="D64" s="55">
        <v>3663.08</v>
      </c>
      <c r="E64" s="55">
        <v>3787.43</v>
      </c>
    </row>
    <row r="65" spans="1:5" ht="15.75" customHeight="1">
      <c r="A65" s="19"/>
      <c r="B65" s="21" t="s">
        <v>236</v>
      </c>
      <c r="C65" s="58"/>
      <c r="D65" s="55">
        <v>5231.47</v>
      </c>
      <c r="E65" s="55">
        <v>5186.59</v>
      </c>
    </row>
    <row r="66" spans="1:5" ht="15">
      <c r="A66" s="19"/>
      <c r="B66" s="21" t="s">
        <v>237</v>
      </c>
      <c r="C66" s="58"/>
      <c r="D66" s="55">
        <v>1188.51</v>
      </c>
      <c r="E66" s="55">
        <v>1379.05</v>
      </c>
    </row>
    <row r="67" spans="1:5" ht="15">
      <c r="A67" s="18"/>
      <c r="B67" s="20" t="s">
        <v>238</v>
      </c>
      <c r="C67" s="58"/>
      <c r="D67" s="55">
        <f>++D68+D69+D70+D71+D72+D73</f>
        <v>123202.03000000001</v>
      </c>
      <c r="E67" s="55">
        <f>++E68+E69+E70+E71+E72+E73</f>
        <v>139545.2</v>
      </c>
    </row>
    <row r="68" spans="1:5" ht="44.25" customHeight="1">
      <c r="A68" s="19"/>
      <c r="B68" s="21" t="s">
        <v>239</v>
      </c>
      <c r="C68" s="58"/>
      <c r="D68" s="55">
        <v>29024.72</v>
      </c>
      <c r="E68" s="55">
        <v>19730.77</v>
      </c>
    </row>
    <row r="69" spans="1:5" ht="15.75" customHeight="1">
      <c r="A69" s="19"/>
      <c r="B69" s="21" t="s">
        <v>240</v>
      </c>
      <c r="C69" s="5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58"/>
      <c r="D70" s="55">
        <v>31163.21</v>
      </c>
      <c r="E70" s="55">
        <v>20744.2</v>
      </c>
    </row>
    <row r="71" spans="1:5" ht="15.75" customHeight="1">
      <c r="A71" s="19"/>
      <c r="B71" s="21" t="s">
        <v>242</v>
      </c>
      <c r="C71" s="58"/>
      <c r="D71" s="55">
        <v>509.87</v>
      </c>
      <c r="E71" s="55">
        <v>571.97</v>
      </c>
    </row>
    <row r="72" spans="1:5" ht="15.75" customHeight="1">
      <c r="A72" s="19"/>
      <c r="B72" s="21" t="s">
        <v>243</v>
      </c>
      <c r="C72" s="58"/>
      <c r="D72" s="55">
        <v>30845.15</v>
      </c>
      <c r="E72" s="55">
        <v>30180.66</v>
      </c>
    </row>
    <row r="73" spans="1:5" ht="15.75" customHeight="1">
      <c r="A73" s="19"/>
      <c r="B73" s="21" t="s">
        <v>244</v>
      </c>
      <c r="C73" s="58"/>
      <c r="D73" s="55">
        <v>31659.08</v>
      </c>
      <c r="E73" s="55">
        <v>68317.6</v>
      </c>
    </row>
    <row r="74" spans="1:5" ht="15.75" customHeight="1">
      <c r="A74" s="19"/>
      <c r="B74" s="20" t="s">
        <v>245</v>
      </c>
      <c r="C74" s="58"/>
      <c r="D74" s="55">
        <v>80978.9</v>
      </c>
      <c r="E74" s="55">
        <v>29996.11</v>
      </c>
    </row>
    <row r="75" spans="1:5" ht="15.75" customHeight="1">
      <c r="A75" s="19">
        <v>706</v>
      </c>
      <c r="B75" s="20" t="s">
        <v>246</v>
      </c>
      <c r="C75" s="58"/>
      <c r="D75" s="55">
        <v>43786.53</v>
      </c>
      <c r="E75" s="55">
        <v>43162.67</v>
      </c>
    </row>
    <row r="76" spans="1:5" ht="15.75" customHeight="1">
      <c r="A76" s="19"/>
      <c r="B76" s="20" t="s">
        <v>247</v>
      </c>
      <c r="C76" s="58"/>
      <c r="D76" s="55">
        <f>++D53-D54</f>
        <v>-427284.12999999954</v>
      </c>
      <c r="E76" s="55">
        <f>++E53-E54</f>
        <v>-289157.9600000008</v>
      </c>
    </row>
    <row r="77" spans="1:5" ht="15.75" customHeight="1">
      <c r="A77" s="19"/>
      <c r="B77" s="20" t="s">
        <v>248</v>
      </c>
      <c r="C77" s="58">
        <v>24</v>
      </c>
      <c r="D77" s="55">
        <f>++D92+D109</f>
        <v>2529017.83</v>
      </c>
      <c r="E77" s="55">
        <f>++E92+E109</f>
        <v>2462991.66</v>
      </c>
    </row>
    <row r="78" spans="1:5" ht="31.5" customHeight="1">
      <c r="A78" s="19"/>
      <c r="B78" s="20" t="s">
        <v>249</v>
      </c>
      <c r="C78" s="58"/>
      <c r="D78" s="55">
        <f>+SUM(D79:D84)</f>
        <v>1735283.32</v>
      </c>
      <c r="E78" s="55">
        <f>+SUM(E79:E84)</f>
        <v>1809212.03</v>
      </c>
    </row>
    <row r="79" spans="1:5" ht="15.75" customHeight="1">
      <c r="A79" s="19">
        <v>770</v>
      </c>
      <c r="B79" s="21" t="s">
        <v>250</v>
      </c>
      <c r="C79" s="58"/>
      <c r="D79" s="55">
        <v>1735283.32</v>
      </c>
      <c r="E79" s="55">
        <v>1809212.03</v>
      </c>
    </row>
    <row r="80" spans="1:5" ht="29.25" customHeight="1">
      <c r="A80" s="19">
        <v>771</v>
      </c>
      <c r="B80" s="21" t="s">
        <v>251</v>
      </c>
      <c r="C80" s="58"/>
      <c r="D80" s="38"/>
      <c r="E80" s="38"/>
    </row>
    <row r="81" spans="1:5" ht="16.5" customHeight="1">
      <c r="A81" s="19">
        <v>772</v>
      </c>
      <c r="B81" s="21" t="s">
        <v>252</v>
      </c>
      <c r="C81" s="58"/>
      <c r="D81" s="38"/>
      <c r="E81" s="55"/>
    </row>
    <row r="82" spans="1:5" ht="15" customHeight="1">
      <c r="A82" s="19">
        <v>774</v>
      </c>
      <c r="B82" s="21" t="s">
        <v>253</v>
      </c>
      <c r="C82" s="58"/>
      <c r="D82" s="38"/>
      <c r="E82" s="38"/>
    </row>
    <row r="83" spans="1:5" ht="15.75" customHeight="1">
      <c r="A83" s="19">
        <v>775</v>
      </c>
      <c r="B83" s="21" t="s">
        <v>254</v>
      </c>
      <c r="C83" s="58"/>
      <c r="D83" s="38"/>
      <c r="E83" s="38"/>
    </row>
    <row r="84" spans="1:5" ht="46.5" customHeight="1">
      <c r="A84" s="22" t="s">
        <v>255</v>
      </c>
      <c r="B84" s="21" t="s">
        <v>256</v>
      </c>
      <c r="C84" s="58"/>
      <c r="D84" s="38"/>
      <c r="E84" s="38"/>
    </row>
    <row r="85" spans="1:5" ht="27.75" customHeight="1">
      <c r="A85" s="19"/>
      <c r="B85" s="20" t="s">
        <v>257</v>
      </c>
      <c r="C85" s="58"/>
      <c r="D85" s="55">
        <f>SUM(D86:D91)</f>
        <v>10173.17</v>
      </c>
      <c r="E85" s="55">
        <f>SUM(E86:E91)</f>
        <v>15884.36</v>
      </c>
    </row>
    <row r="86" spans="1:5" ht="17.25" customHeight="1">
      <c r="A86" s="19">
        <v>730</v>
      </c>
      <c r="B86" s="21" t="s">
        <v>258</v>
      </c>
      <c r="C86" s="58"/>
      <c r="D86" s="38"/>
      <c r="E86" s="38"/>
    </row>
    <row r="87" spans="1:5" ht="18" customHeight="1">
      <c r="A87" s="19">
        <v>732</v>
      </c>
      <c r="B87" s="21" t="s">
        <v>259</v>
      </c>
      <c r="C87" s="58"/>
      <c r="D87" s="55">
        <v>10173.17</v>
      </c>
      <c r="E87" s="55">
        <v>15884.36</v>
      </c>
    </row>
    <row r="88" spans="1:5" ht="18.75" customHeight="1">
      <c r="A88" s="19">
        <v>734</v>
      </c>
      <c r="B88" s="21" t="s">
        <v>260</v>
      </c>
      <c r="C88" s="58"/>
      <c r="D88" s="38"/>
      <c r="E88" s="38"/>
    </row>
    <row r="89" spans="1:5" ht="15.75" customHeight="1">
      <c r="A89" s="19">
        <v>735</v>
      </c>
      <c r="B89" s="21" t="s">
        <v>261</v>
      </c>
      <c r="C89" s="58"/>
      <c r="D89" s="38"/>
      <c r="E89" s="38"/>
    </row>
    <row r="90" spans="1:5" ht="36" customHeight="1">
      <c r="A90" s="22" t="s">
        <v>262</v>
      </c>
      <c r="B90" s="21" t="s">
        <v>263</v>
      </c>
      <c r="C90" s="58"/>
      <c r="D90" s="38"/>
      <c r="E90" s="38"/>
    </row>
    <row r="91" spans="1:5" ht="43.5" customHeight="1">
      <c r="A91" s="22" t="s">
        <v>264</v>
      </c>
      <c r="B91" s="21" t="s">
        <v>265</v>
      </c>
      <c r="C91" s="58"/>
      <c r="D91" s="38"/>
      <c r="E91" s="38"/>
    </row>
    <row r="92" spans="1:5" ht="33.75" customHeight="1">
      <c r="A92" s="19"/>
      <c r="B92" s="20" t="s">
        <v>266</v>
      </c>
      <c r="C92" s="58"/>
      <c r="D92" s="55">
        <f>++D78-D85</f>
        <v>1725110.1500000001</v>
      </c>
      <c r="E92" s="55">
        <f>++E78-E85</f>
        <v>1793327.67</v>
      </c>
    </row>
    <row r="93" spans="1:5" ht="32.25" customHeight="1">
      <c r="A93" s="19"/>
      <c r="B93" s="20" t="s">
        <v>267</v>
      </c>
      <c r="C93" s="58"/>
      <c r="D93" s="55">
        <f>++D94+D95+D99+D100</f>
        <v>804832.3099999998</v>
      </c>
      <c r="E93" s="55">
        <f>++E94+E95+E99+E100</f>
        <v>670588.62</v>
      </c>
    </row>
    <row r="94" spans="1:5" ht="17.25" customHeight="1">
      <c r="A94" s="19">
        <v>770</v>
      </c>
      <c r="B94" s="21" t="s">
        <v>268</v>
      </c>
      <c r="C94" s="58"/>
      <c r="D94" s="55">
        <v>-670816.8</v>
      </c>
      <c r="E94" s="55">
        <v>-702327.24</v>
      </c>
    </row>
    <row r="95" spans="1:5" ht="15.75" customHeight="1">
      <c r="A95" s="19">
        <v>772</v>
      </c>
      <c r="B95" s="21" t="s">
        <v>269</v>
      </c>
      <c r="C95" s="58"/>
      <c r="D95" s="55">
        <v>1456703.4</v>
      </c>
      <c r="E95" s="55">
        <v>1359537.95</v>
      </c>
    </row>
    <row r="96" spans="1:5" ht="15.75" customHeight="1">
      <c r="A96" s="23">
        <v>771774</v>
      </c>
      <c r="B96" s="21" t="s">
        <v>270</v>
      </c>
      <c r="C96" s="58"/>
      <c r="D96" s="38"/>
      <c r="E96" s="38"/>
    </row>
    <row r="97" spans="1:5" ht="14.25" customHeight="1">
      <c r="A97" s="19">
        <v>773</v>
      </c>
      <c r="B97" s="21" t="s">
        <v>271</v>
      </c>
      <c r="C97" s="58"/>
      <c r="D97" s="38"/>
      <c r="E97" s="38"/>
    </row>
    <row r="98" spans="1:5" ht="40.5" customHeight="1">
      <c r="A98" s="22" t="s">
        <v>272</v>
      </c>
      <c r="B98" s="21" t="s">
        <v>273</v>
      </c>
      <c r="C98" s="58"/>
      <c r="D98" s="38"/>
      <c r="E98" s="38"/>
    </row>
    <row r="99" spans="1:5" ht="15" customHeight="1">
      <c r="A99" s="19" t="s">
        <v>274</v>
      </c>
      <c r="B99" s="21" t="s">
        <v>275</v>
      </c>
      <c r="C99" s="58"/>
      <c r="D99" s="55">
        <v>2400</v>
      </c>
      <c r="E99" s="55">
        <v>2400</v>
      </c>
    </row>
    <row r="100" spans="1:5" ht="15" customHeight="1">
      <c r="A100" s="22" t="s">
        <v>276</v>
      </c>
      <c r="B100" s="21" t="s">
        <v>277</v>
      </c>
      <c r="C100" s="58"/>
      <c r="D100" s="55">
        <v>16545.71</v>
      </c>
      <c r="E100" s="55">
        <v>10977.91</v>
      </c>
    </row>
    <row r="101" spans="1:5" ht="37.5" customHeight="1">
      <c r="A101" s="19"/>
      <c r="B101" s="20" t="s">
        <v>278</v>
      </c>
      <c r="C101" s="58"/>
      <c r="D101" s="55">
        <f>++D105+D106</f>
        <v>924.63</v>
      </c>
      <c r="E101" s="55">
        <f>++E105+E106</f>
        <v>924.63</v>
      </c>
    </row>
    <row r="102" spans="1:5" ht="18" customHeight="1">
      <c r="A102" s="19">
        <v>730</v>
      </c>
      <c r="B102" s="21" t="s">
        <v>279</v>
      </c>
      <c r="C102" s="58"/>
      <c r="D102" s="38"/>
      <c r="E102" s="38"/>
    </row>
    <row r="103" spans="1:5" ht="17.25" customHeight="1">
      <c r="A103" s="19">
        <v>732</v>
      </c>
      <c r="B103" s="21" t="s">
        <v>280</v>
      </c>
      <c r="C103" s="58"/>
      <c r="D103" s="38"/>
      <c r="E103" s="38"/>
    </row>
    <row r="104" spans="1:5" ht="15.75" customHeight="1">
      <c r="A104" s="19">
        <v>734</v>
      </c>
      <c r="B104" s="21" t="s">
        <v>281</v>
      </c>
      <c r="C104" s="58"/>
      <c r="D104" s="38"/>
      <c r="E104" s="38"/>
    </row>
    <row r="105" spans="1:5" ht="15.75" customHeight="1">
      <c r="A105" s="22" t="s">
        <v>282</v>
      </c>
      <c r="B105" s="21" t="s">
        <v>283</v>
      </c>
      <c r="C105" s="58"/>
      <c r="D105" s="55">
        <v>0</v>
      </c>
      <c r="E105" s="55">
        <v>0</v>
      </c>
    </row>
    <row r="106" spans="1:5" ht="31.5" customHeight="1">
      <c r="A106" s="22" t="s">
        <v>284</v>
      </c>
      <c r="B106" s="21" t="s">
        <v>285</v>
      </c>
      <c r="C106" s="58"/>
      <c r="D106" s="38">
        <v>924.63</v>
      </c>
      <c r="E106" s="55">
        <v>924.63</v>
      </c>
    </row>
    <row r="107" spans="1:5" ht="25.5" customHeight="1">
      <c r="A107" s="23">
        <v>745746747</v>
      </c>
      <c r="B107" s="21" t="s">
        <v>286</v>
      </c>
      <c r="C107" s="58"/>
      <c r="D107" s="38"/>
      <c r="E107" s="38"/>
    </row>
    <row r="108" spans="1:5" ht="15.75" customHeight="1">
      <c r="A108" s="23">
        <v>748749</v>
      </c>
      <c r="B108" s="21" t="s">
        <v>287</v>
      </c>
      <c r="C108" s="58"/>
      <c r="D108" s="38"/>
      <c r="E108" s="38"/>
    </row>
    <row r="109" spans="1:5" ht="36" customHeight="1">
      <c r="A109" s="19"/>
      <c r="B109" s="20" t="s">
        <v>288</v>
      </c>
      <c r="C109" s="58"/>
      <c r="D109" s="55">
        <f>+D93-D101</f>
        <v>803907.6799999998</v>
      </c>
      <c r="E109" s="55">
        <f>+E93-E101</f>
        <v>669663.99</v>
      </c>
    </row>
    <row r="110" spans="1:5" ht="32.25" customHeight="1">
      <c r="A110" s="19"/>
      <c r="B110" s="20" t="s">
        <v>289</v>
      </c>
      <c r="C110" s="58"/>
      <c r="D110" s="55">
        <f>++D76+D77</f>
        <v>2101733.7000000007</v>
      </c>
      <c r="E110" s="55">
        <f>++E76+E77</f>
        <v>2173833.6999999993</v>
      </c>
    </row>
    <row r="111" spans="1:5" ht="15.75" customHeight="1">
      <c r="A111" s="19"/>
      <c r="B111" s="20" t="s">
        <v>290</v>
      </c>
      <c r="C111" s="58"/>
      <c r="D111" s="55">
        <f>++D112</f>
        <v>0</v>
      </c>
      <c r="E111" s="55">
        <f>++E112</f>
        <v>0</v>
      </c>
    </row>
    <row r="112" spans="1:5" ht="15.75" customHeight="1">
      <c r="A112" s="19">
        <v>820</v>
      </c>
      <c r="B112" s="21" t="s">
        <v>291</v>
      </c>
      <c r="C112" s="58"/>
      <c r="D112" s="55">
        <v>0</v>
      </c>
      <c r="E112" s="55">
        <v>0</v>
      </c>
    </row>
    <row r="113" spans="1:5" ht="15.75" customHeight="1">
      <c r="A113" s="19">
        <v>823</v>
      </c>
      <c r="B113" s="21" t="s">
        <v>292</v>
      </c>
      <c r="C113" s="58"/>
      <c r="D113" s="38"/>
      <c r="E113" s="38"/>
    </row>
    <row r="114" spans="1:5" ht="21.75" customHeight="1">
      <c r="A114" s="19"/>
      <c r="B114" s="20" t="s">
        <v>293</v>
      </c>
      <c r="C114" s="58">
        <v>25</v>
      </c>
      <c r="D114" s="55">
        <f>++D110-D111</f>
        <v>2101733.7000000007</v>
      </c>
      <c r="E114" s="55">
        <f>++E110-E111</f>
        <v>2173833.6999999993</v>
      </c>
    </row>
    <row r="115" spans="1:5" ht="19.5" customHeight="1">
      <c r="A115" s="19"/>
      <c r="B115" s="20" t="s">
        <v>294</v>
      </c>
      <c r="C115" s="58"/>
      <c r="D115" s="38"/>
      <c r="E115" s="38"/>
    </row>
    <row r="116" spans="1:5" ht="42" customHeight="1">
      <c r="A116" s="22" t="s">
        <v>295</v>
      </c>
      <c r="B116" s="21" t="s">
        <v>296</v>
      </c>
      <c r="C116" s="58"/>
      <c r="D116" s="38"/>
      <c r="E116" s="38"/>
    </row>
    <row r="117" spans="1:5" ht="20.25" customHeight="1">
      <c r="A117" s="19"/>
      <c r="B117" s="20" t="s">
        <v>297</v>
      </c>
      <c r="C117" s="5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63" t="s">
        <v>352</v>
      </c>
      <c r="B119" s="63"/>
      <c r="C119" s="69"/>
      <c r="D119" s="69"/>
      <c r="E119" s="44"/>
    </row>
    <row r="120" spans="1:2" ht="15">
      <c r="A120" s="63" t="s">
        <v>349</v>
      </c>
      <c r="B120" s="63" t="s">
        <v>350</v>
      </c>
    </row>
    <row r="121" spans="1:3" ht="15">
      <c r="A121" s="42"/>
      <c r="B121" s="42"/>
      <c r="C121" s="5"/>
    </row>
    <row r="122" spans="1:2" ht="15">
      <c r="A122" s="39" t="s">
        <v>344</v>
      </c>
      <c r="B122" s="39"/>
    </row>
    <row r="123" spans="1:3" ht="15">
      <c r="A123" s="39" t="s">
        <v>358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1">
      <selection activeCell="C69" sqref="C6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347</v>
      </c>
      <c r="B1" s="39"/>
      <c r="C1" s="39"/>
      <c r="D1" s="39"/>
      <c r="E1" s="39"/>
    </row>
    <row r="2" spans="1:5" ht="15">
      <c r="A2" s="39" t="s">
        <v>343</v>
      </c>
      <c r="B2" s="39"/>
      <c r="C2" s="39"/>
      <c r="D2" s="39"/>
      <c r="E2" s="39"/>
    </row>
    <row r="3" spans="1:5" ht="15">
      <c r="A3" s="39" t="s">
        <v>345</v>
      </c>
      <c r="B3" s="39"/>
      <c r="C3" s="39"/>
      <c r="D3" s="39"/>
      <c r="E3" s="39"/>
    </row>
    <row r="4" spans="1:5" ht="15">
      <c r="A4" s="39" t="s">
        <v>346</v>
      </c>
      <c r="B4" s="39"/>
      <c r="C4" s="39"/>
      <c r="D4" s="39"/>
      <c r="E4" s="39"/>
    </row>
    <row r="5" spans="1:5" ht="15">
      <c r="A5" s="75" t="s">
        <v>341</v>
      </c>
      <c r="B5" s="75"/>
      <c r="C5" s="75"/>
      <c r="D5" s="75"/>
      <c r="E5" s="75"/>
    </row>
    <row r="6" spans="1:5" ht="15">
      <c r="A6" s="76" t="s">
        <v>359</v>
      </c>
      <c r="B6" s="76"/>
      <c r="C6" s="76"/>
      <c r="D6" s="76"/>
      <c r="E6" s="76"/>
    </row>
    <row r="7" spans="1:5" ht="15">
      <c r="A7" s="72"/>
      <c r="B7" s="72" t="s">
        <v>0</v>
      </c>
      <c r="C7" s="73" t="s">
        <v>1</v>
      </c>
      <c r="D7" s="74" t="s">
        <v>2</v>
      </c>
      <c r="E7" s="74"/>
    </row>
    <row r="8" spans="1:5" ht="15">
      <c r="A8" s="72"/>
      <c r="B8" s="72"/>
      <c r="C8" s="73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/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3273007.56</v>
      </c>
      <c r="E11" s="56">
        <v>7074633.98</v>
      </c>
    </row>
    <row r="12" spans="1:5" ht="17.25" customHeight="1">
      <c r="A12" s="31"/>
      <c r="B12" s="32" t="s">
        <v>8</v>
      </c>
      <c r="C12" s="46"/>
      <c r="D12" s="56">
        <v>3033436.63</v>
      </c>
      <c r="E12" s="56">
        <v>6808792.92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239570.92999999996</v>
      </c>
      <c r="E14" s="56">
        <v>265841.06000000006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2438492.61</v>
      </c>
      <c r="E16" s="56">
        <v>4793937.44</v>
      </c>
    </row>
    <row r="17" spans="1:5" ht="26.25">
      <c r="A17" s="19"/>
      <c r="B17" s="32" t="s">
        <v>13</v>
      </c>
      <c r="C17" s="46"/>
      <c r="D17" s="56">
        <v>1178920.44</v>
      </c>
      <c r="E17" s="56">
        <v>2677884.63</v>
      </c>
    </row>
    <row r="18" spans="1:5" ht="26.25">
      <c r="A18" s="19"/>
      <c r="B18" s="32" t="s">
        <v>14</v>
      </c>
      <c r="C18" s="46"/>
      <c r="D18" s="56">
        <v>123881.07</v>
      </c>
      <c r="E18" s="56">
        <v>225045.00000000003</v>
      </c>
    </row>
    <row r="19" spans="1:5" ht="26.25">
      <c r="A19" s="19"/>
      <c r="B19" s="32" t="s">
        <v>15</v>
      </c>
      <c r="C19" s="46"/>
      <c r="D19" s="56">
        <v>140854.96</v>
      </c>
      <c r="E19" s="56">
        <v>560049.53</v>
      </c>
    </row>
    <row r="20" spans="1:5" ht="15">
      <c r="A20" s="19"/>
      <c r="B20" s="32" t="s">
        <v>16</v>
      </c>
      <c r="C20" s="46"/>
      <c r="D20" s="56">
        <v>308890.18</v>
      </c>
      <c r="E20" s="56">
        <v>257780.83999999997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v>331466.62</v>
      </c>
      <c r="E22" s="56">
        <v>555375.12</v>
      </c>
    </row>
    <row r="23" spans="1:5" ht="15">
      <c r="A23" s="19"/>
      <c r="B23" s="32" t="s">
        <v>19</v>
      </c>
      <c r="C23" s="46"/>
      <c r="D23" s="56">
        <v>354479.34</v>
      </c>
      <c r="E23" s="56">
        <v>517802.3200000001</v>
      </c>
    </row>
    <row r="24" spans="1:5" ht="15">
      <c r="A24" s="19"/>
      <c r="B24" s="32" t="s">
        <v>20</v>
      </c>
      <c r="C24" s="46"/>
      <c r="D24" s="62"/>
      <c r="E24" s="56"/>
    </row>
    <row r="25" spans="1:5" ht="15">
      <c r="A25" s="28">
        <v>3</v>
      </c>
      <c r="B25" s="29" t="s">
        <v>21</v>
      </c>
      <c r="C25" s="46"/>
      <c r="D25" s="56">
        <f>++D11-D16</f>
        <v>834514.9500000002</v>
      </c>
      <c r="E25" s="56">
        <v>2280696.54</v>
      </c>
    </row>
    <row r="26" spans="1:5" ht="15">
      <c r="A26" s="17" t="s">
        <v>22</v>
      </c>
      <c r="B26" s="27" t="s">
        <v>23</v>
      </c>
      <c r="C26" s="45"/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23084676.41</v>
      </c>
      <c r="E27" s="56">
        <v>24736707.11</v>
      </c>
    </row>
    <row r="28" spans="1:5" ht="15">
      <c r="A28" s="31"/>
      <c r="B28" s="30" t="s">
        <v>25</v>
      </c>
      <c r="C28" s="46"/>
      <c r="D28" s="56">
        <v>20813805</v>
      </c>
      <c r="E28" s="56">
        <v>0</v>
      </c>
    </row>
    <row r="29" spans="1:5" ht="15">
      <c r="A29" s="31"/>
      <c r="B29" s="30" t="s">
        <v>26</v>
      </c>
      <c r="C29" s="46"/>
      <c r="D29" s="56">
        <v>2265214.12</v>
      </c>
      <c r="E29" s="56">
        <v>24200776.95</v>
      </c>
    </row>
    <row r="30" spans="1:5" ht="15">
      <c r="A30" s="31"/>
      <c r="B30" s="30" t="s">
        <v>27</v>
      </c>
      <c r="C30" s="46"/>
      <c r="D30" s="56">
        <v>0</v>
      </c>
      <c r="E30" s="56"/>
    </row>
    <row r="31" spans="1:5" ht="15">
      <c r="A31" s="31"/>
      <c r="B31" s="32" t="s">
        <v>28</v>
      </c>
      <c r="C31" s="46"/>
      <c r="D31" s="56">
        <v>2450</v>
      </c>
      <c r="E31" s="56">
        <v>4900</v>
      </c>
    </row>
    <row r="32" spans="1:5" ht="15">
      <c r="A32" s="31"/>
      <c r="B32" s="32" t="s">
        <v>29</v>
      </c>
      <c r="C32" s="46"/>
      <c r="D32" s="56">
        <v>3207.29</v>
      </c>
      <c r="E32" s="56">
        <v>531030.1599999998</v>
      </c>
    </row>
    <row r="33" spans="1:5" ht="15">
      <c r="A33" s="28">
        <v>2</v>
      </c>
      <c r="B33" s="29" t="s">
        <v>30</v>
      </c>
      <c r="C33" s="46"/>
      <c r="D33" s="56">
        <f>+SUM(D34:D41)</f>
        <v>25927222.71</v>
      </c>
      <c r="E33" s="56">
        <v>27394856.990000002</v>
      </c>
    </row>
    <row r="34" spans="1:5" ht="26.25">
      <c r="A34" s="31"/>
      <c r="B34" s="32" t="s">
        <v>31</v>
      </c>
      <c r="C34" s="46"/>
      <c r="D34" s="56">
        <v>25927222.71</v>
      </c>
      <c r="E34" s="56">
        <v>27290766.19</v>
      </c>
    </row>
    <row r="35" spans="1:5" ht="26.25">
      <c r="A35" s="31"/>
      <c r="B35" s="32" t="s">
        <v>32</v>
      </c>
      <c r="C35" s="46"/>
      <c r="D35" s="56">
        <v>0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/>
      <c r="E40" s="56">
        <v>104090.8</v>
      </c>
    </row>
    <row r="41" spans="1:5" ht="15">
      <c r="A41" s="31"/>
      <c r="B41" s="32" t="s">
        <v>38</v>
      </c>
      <c r="C41" s="46"/>
      <c r="D41" s="56">
        <v>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-2842546.3000000007</v>
      </c>
      <c r="E42" s="56">
        <v>-2658149.88</v>
      </c>
    </row>
    <row r="43" spans="1:5" ht="15">
      <c r="A43" s="17" t="s">
        <v>40</v>
      </c>
      <c r="B43" s="27" t="s">
        <v>41</v>
      </c>
      <c r="C43" s="45"/>
      <c r="D43" s="56"/>
      <c r="E43" s="56"/>
    </row>
    <row r="44" spans="1:5" ht="15">
      <c r="A44" s="28">
        <v>1</v>
      </c>
      <c r="B44" s="29" t="s">
        <v>42</v>
      </c>
      <c r="C44" s="46"/>
      <c r="D44" s="56">
        <f>+D45+D46+D47+D48</f>
        <v>20900000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>
        <v>20900000</v>
      </c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+D50+D51+D52+D53</f>
        <v>18465000.95</v>
      </c>
      <c r="E49" s="56">
        <v>300001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>
        <v>18180000</v>
      </c>
      <c r="E52" s="56"/>
    </row>
    <row r="53" spans="1:5" ht="15">
      <c r="A53" s="31"/>
      <c r="B53" s="32" t="s">
        <v>51</v>
      </c>
      <c r="C53" s="46"/>
      <c r="D53" s="56">
        <v>285000.95</v>
      </c>
      <c r="E53" s="56">
        <v>300001</v>
      </c>
    </row>
    <row r="54" spans="1:5" ht="15">
      <c r="A54" s="28">
        <v>3</v>
      </c>
      <c r="B54" s="29" t="s">
        <v>52</v>
      </c>
      <c r="C54" s="46"/>
      <c r="D54" s="56">
        <f>+D44-D49</f>
        <v>2434999.0500000007</v>
      </c>
      <c r="E54" s="56">
        <v>-300001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426967.7000000002</v>
      </c>
      <c r="E56" s="56">
        <v>-677454.3400000026</v>
      </c>
    </row>
    <row r="57" spans="1:5" ht="15">
      <c r="A57" s="30"/>
      <c r="B57" s="30"/>
      <c r="C57" s="56"/>
      <c r="D57" s="56"/>
      <c r="E57" s="39"/>
    </row>
    <row r="58" spans="1:5" ht="15">
      <c r="A58" s="30"/>
      <c r="B58" s="34" t="s">
        <v>55</v>
      </c>
      <c r="C58" s="56"/>
      <c r="D58" s="56">
        <f>++D59+D11-D16+D27-D33+D44-D49</f>
        <v>1041085.3299999945</v>
      </c>
      <c r="E58" s="56">
        <v>614117.6299999952</v>
      </c>
    </row>
    <row r="59" spans="1:5" ht="15">
      <c r="A59" s="30"/>
      <c r="B59" s="34" t="s">
        <v>56</v>
      </c>
      <c r="C59" s="46"/>
      <c r="D59" s="56">
        <f>++E58</f>
        <v>614117.6299999952</v>
      </c>
      <c r="E59" s="56">
        <v>1291571.9699999997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353</v>
      </c>
      <c r="B61" s="48"/>
      <c r="C61" s="47"/>
      <c r="D61" s="35"/>
      <c r="E61" s="35"/>
    </row>
    <row r="62" spans="1:7" ht="15">
      <c r="A62" s="47" t="s">
        <v>349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342</v>
      </c>
      <c r="B64" s="47" t="s">
        <v>360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4">
      <selection activeCell="M26" sqref="M26"/>
    </sheetView>
  </sheetViews>
  <sheetFormatPr defaultColWidth="9.140625" defaultRowHeight="15"/>
  <cols>
    <col min="1" max="1" width="45.57421875" style="59" bestFit="1" customWidth="1"/>
    <col min="2" max="2" width="16.421875" style="59" customWidth="1"/>
    <col min="3" max="3" width="17.00390625" style="59" customWidth="1"/>
    <col min="4" max="4" width="19.7109375" style="59" customWidth="1"/>
    <col min="5" max="5" width="20.00390625" style="59" customWidth="1"/>
    <col min="6" max="6" width="18.140625" style="59" customWidth="1"/>
    <col min="7" max="7" width="17.7109375" style="59" customWidth="1"/>
    <col min="8" max="8" width="16.57421875" style="59" customWidth="1"/>
    <col min="9" max="9" width="17.8515625" style="59" customWidth="1"/>
    <col min="10" max="10" width="19.140625" style="59" customWidth="1"/>
    <col min="11" max="11" width="20.8515625" style="59" customWidth="1"/>
    <col min="12" max="13" width="12.7109375" style="59" bestFit="1" customWidth="1"/>
    <col min="14" max="16384" width="9.140625" style="59" customWidth="1"/>
  </cols>
  <sheetData>
    <row r="1" spans="1:3" ht="15">
      <c r="A1" s="39" t="s">
        <v>347</v>
      </c>
      <c r="B1" s="39"/>
      <c r="C1" s="39"/>
    </row>
    <row r="2" spans="1:3" ht="15">
      <c r="A2" s="39" t="s">
        <v>343</v>
      </c>
      <c r="B2" s="39"/>
      <c r="C2" s="39"/>
    </row>
    <row r="3" spans="1:3" ht="15">
      <c r="A3" s="39" t="s">
        <v>345</v>
      </c>
      <c r="B3" s="39"/>
      <c r="C3" s="39"/>
    </row>
    <row r="4" spans="1:3" ht="15">
      <c r="A4" s="39" t="s">
        <v>346</v>
      </c>
      <c r="B4" s="39"/>
      <c r="C4" s="39"/>
    </row>
    <row r="5" spans="1:11" ht="15">
      <c r="A5" s="70" t="s">
        <v>327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5">
      <c r="A6" s="71" t="s">
        <v>356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3049186.02</v>
      </c>
      <c r="F8" s="38"/>
      <c r="G8" s="38"/>
      <c r="H8" s="38"/>
      <c r="I8" s="38"/>
      <c r="J8" s="55">
        <v>10234769.44</v>
      </c>
      <c r="K8" s="55">
        <f>++J8+I8+H8+G8+F8+E8+D8+C8+B8</f>
        <v>16283966.889999999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-1865861.11</v>
      </c>
      <c r="F12" s="38"/>
      <c r="G12" s="38"/>
      <c r="H12" s="38"/>
      <c r="I12" s="38"/>
      <c r="J12" s="38"/>
      <c r="K12" s="55">
        <f>++J12+I12+H12+G12+F12+E12+D12+C12+B12</f>
        <v>-1865861.11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54"/>
      <c r="F15" s="38"/>
      <c r="G15" s="38"/>
      <c r="H15" s="38"/>
      <c r="I15" s="38"/>
      <c r="J15" s="55">
        <v>2491675.88</v>
      </c>
      <c r="K15" s="55">
        <f>++J15+I15+H15+G15+F15+E15+D15+C15+B15</f>
        <v>2491675.88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-300001</v>
      </c>
      <c r="K17" s="55">
        <v>-300001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1183324.91</v>
      </c>
      <c r="F19" s="55">
        <v>0</v>
      </c>
      <c r="G19" s="55">
        <v>0</v>
      </c>
      <c r="H19" s="55">
        <v>0</v>
      </c>
      <c r="I19" s="55">
        <v>0</v>
      </c>
      <c r="J19" s="55">
        <v>12426444.32</v>
      </c>
      <c r="K19" s="55">
        <f>++J19+I19+H19+G19+F19+E19+D19+C19+B19</f>
        <v>16609780.66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2" ht="15">
      <c r="A22" s="20" t="s">
        <v>322</v>
      </c>
      <c r="B22" s="55">
        <f>++B19</f>
        <v>3000011.43</v>
      </c>
      <c r="C22" s="38"/>
      <c r="D22" s="38"/>
      <c r="E22" s="55">
        <f>++E19</f>
        <v>1183324.91</v>
      </c>
      <c r="F22" s="38"/>
      <c r="G22" s="38"/>
      <c r="H22" s="38"/>
      <c r="I22" s="38"/>
      <c r="J22" s="55">
        <f>++J19</f>
        <v>12426444.32</v>
      </c>
      <c r="K22" s="55">
        <f>++J22+I22+H22+G22+F22+E22+D22+C22+B22</f>
        <v>16609780.66</v>
      </c>
      <c r="L22" s="60"/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aca="true" t="shared" si="0" ref="K24:K32">++J24+I24+H24+G24+F24+E24+D24+C24+B24</f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495606.94</v>
      </c>
      <c r="F26" s="38"/>
      <c r="G26" s="38"/>
      <c r="H26" s="38"/>
      <c r="I26" s="38"/>
      <c r="J26" s="38"/>
      <c r="K26" s="55">
        <f>++J26+I26+H26+G26+F26+E26+D26+C26+B26</f>
        <v>495606.94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55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2101733.7</v>
      </c>
      <c r="K29" s="55">
        <f>++J29+I29+H29+G29+F29+E29+D29+C29+B29</f>
        <v>2101733.7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-300001</v>
      </c>
      <c r="K31" s="55">
        <f>++J31+I31+H31+G31+F31+E31+D31+C31+B31</f>
        <v>-300001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 t="shared" si="0"/>
        <v>0</v>
      </c>
    </row>
    <row r="33" spans="1:12" ht="18" customHeight="1">
      <c r="A33" s="20" t="s">
        <v>357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+E22+E26</f>
        <v>1678931.8499999999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14228177.02</v>
      </c>
      <c r="K33" s="55">
        <f>++J33+I33+H33+G33+F33+E33+D33+C33+B33</f>
        <v>18907120.3</v>
      </c>
      <c r="L33" s="61"/>
    </row>
    <row r="34" ht="15">
      <c r="E34" s="60"/>
    </row>
    <row r="35" spans="1:5" ht="15">
      <c r="A35" s="63" t="s">
        <v>352</v>
      </c>
      <c r="B35" s="63"/>
      <c r="C35" s="39"/>
      <c r="E35" s="60"/>
    </row>
    <row r="36" spans="1:11" ht="15">
      <c r="A36" s="53" t="s">
        <v>349</v>
      </c>
      <c r="B36" s="39"/>
      <c r="C36" s="39"/>
      <c r="E36" s="60"/>
      <c r="J36" s="60"/>
      <c r="K36" s="60"/>
    </row>
    <row r="37" spans="1:11" ht="15">
      <c r="A37" s="39"/>
      <c r="B37" s="39"/>
      <c r="C37" s="39"/>
      <c r="E37" s="60"/>
      <c r="F37" s="60"/>
      <c r="J37" s="60"/>
      <c r="K37" s="60"/>
    </row>
    <row r="38" spans="1:11" ht="15">
      <c r="A38" s="39" t="s">
        <v>348</v>
      </c>
      <c r="B38" s="39"/>
      <c r="C38" s="39"/>
      <c r="E38" s="60"/>
      <c r="F38" s="60"/>
      <c r="J38" s="60"/>
      <c r="K38" s="60"/>
    </row>
    <row r="39" spans="1:12" ht="15">
      <c r="A39" s="39" t="s">
        <v>358</v>
      </c>
      <c r="B39" s="39"/>
      <c r="C39" s="39"/>
      <c r="J39" s="60"/>
      <c r="K39" s="60"/>
      <c r="L39" s="60"/>
    </row>
    <row r="40" spans="10:11" ht="15">
      <c r="J40" s="60"/>
      <c r="K40" s="60"/>
    </row>
    <row r="41" spans="5:11" ht="15">
      <c r="E41" s="60"/>
      <c r="K41" s="60"/>
    </row>
    <row r="42" ht="15">
      <c r="K42" s="60"/>
    </row>
  </sheetData>
  <sheetProtection/>
  <mergeCells count="3">
    <mergeCell ref="A5:K5"/>
    <mergeCell ref="A6:K6"/>
    <mergeCell ref="A35:B35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Dendic, Ana</cp:lastModifiedBy>
  <cp:lastPrinted>2019-07-19T11:20:56Z</cp:lastPrinted>
  <dcterms:created xsi:type="dcterms:W3CDTF">2012-02-03T11:53:42Z</dcterms:created>
  <dcterms:modified xsi:type="dcterms:W3CDTF">2019-07-19T11:26:11Z</dcterms:modified>
  <cp:category/>
  <cp:version/>
  <cp:contentType/>
  <cp:contentStatus/>
</cp:coreProperties>
</file>