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<sst xmlns="http://schemas.openxmlformats.org/spreadsheetml/2006/main" count="422" uniqueCount="360">
  <si>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</si>
  <si>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</si>
  <si>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</si>
  <si>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</si>
  <si>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</si>
  <si>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</si>
  <si>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</si>
  <si>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</si>
  <si>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</si>
  <si>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</si>
  <si>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</si>
  <si>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</si>
  <si>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</si>
  <si>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</si>
  <si>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</si>
  <si>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</si>
  <si>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</si>
  <si>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</si>
  <si>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</si>
  <si>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</si>
  <si>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</si>
  <si>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</si>
  <si>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</si>
  <si>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</si>
  <si>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</si>
  <si>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</si>
  <si>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</si>
  <si>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</si>
  <si>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</si>
  <si>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</si>
  <si>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</si>
  <si>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</si>
  <si>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</si>
  <si>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</si>
  <si>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</si>
  <si>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</si>
  <si>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</si>
  <si>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</si>
  <si>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</si>
  <si>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</si>
  <si>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</si>
  <si>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</si>
  <si>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</si>
  <si>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</si>
  <si>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</si>
  <si>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</si>
  <si>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</si>
  <si>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</si>
  <si>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</si>
  <si>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</si>
  <si>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</si>
  <si>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</si>
  <si>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</si>
  <si>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</si>
  <si>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</si>
  <si>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</si>
  <si>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</si>
  <si>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</si>
  <si>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</si>
  <si>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</si>
  <si>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</si>
  <si>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</si>
  <si>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</si>
  <si>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</si>
  <si>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</si>
  <si>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</si>
  <si>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</si>
  <si>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</si>
  <si>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</si>
  <si>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</si>
  <si>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</si>
  <si>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</si>
  <si>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</si>
  <si>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</si>
  <si>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</si>
  <si>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</si>
  <si>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</si>
  <si>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</si>
  <si>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</si>
  <si>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</si>
  <si>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</si>
  <si>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</si>
  <si>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</si>
  <si>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</si>
  <si>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</si>
  <si>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</si>
  <si>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</si>
  <si>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</si>
  <si>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</si>
  <si>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</si>
  <si>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</si>
  <si>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</si>
  <si>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</si>
  <si>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</si>
  <si>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</si>
  <si>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</si>
  <si>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</si>
  <si>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</si>
  <si>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</si>
  <si>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</si>
  <si>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</si>
  <si>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</si>
  <si>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</si>
  <si>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</si>
  <si>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</si>
  <si>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</si>
  <si>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</si>
  <si>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</si>
  <si>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</si>
  <si>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</si>
  <si>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</si>
  <si>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</si>
  <si>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</si>
  <si>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</si>
  <si>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</si>
  <si>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</si>
  <si>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</si>
  <si>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</si>
  <si>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</si>
  <si>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</si>
  <si>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</si>
  <si>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</si>
  <si>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</si>
  <si>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</si>
  <si>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</si>
  <si>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</si>
  <si>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</si>
  <si>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</si>
  <si>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</si>
  <si>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</si>
  <si>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</si>
  <si>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</si>
  <si>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</si>
  <si>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</si>
  <si>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</si>
  <si>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</si>
  <si>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</si>
  <si>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</si>
  <si>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</si>
  <si>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</si>
  <si>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</si>
  <si>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</si>
  <si>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</si>
  <si>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</si>
  <si>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</si>
  <si>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</si>
  <si>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</si>
  <si>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</si>
  <si>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</si>
  <si>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</si>
  <si>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</si>
  <si>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</si>
  <si>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</si>
  <si>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</si>
  <si>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</si>
  <si>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</si>
  <si>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</si>
  <si>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</si>
  <si>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</si>
  <si>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</si>
  <si>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</si>
  <si>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</si>
  <si>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</si>
  <si>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</si>
  <si>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</si>
  <si>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</si>
  <si>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</si>
  <si>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</si>
  <si>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</si>
  <si>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</si>
  <si>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</si>
  <si>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</si>
  <si>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</si>
  <si>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</si>
  <si>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</si>
  <si>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</si>
  <si>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</si>
  <si>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</si>
  <si>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</si>
  <si>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</si>
  <si>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</si>
  <si>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</si>
  <si>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</si>
  <si>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</si>
  <si>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</si>
  <si>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</si>
  <si>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</si>
  <si>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</si>
  <si>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</si>
  <si>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</si>
  <si>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</si>
  <si>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</si>
  <si>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</si>
  <si>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</si>
  <si>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</si>
  <si>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</si>
  <si>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</si>
  <si>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</si>
  <si>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</si>
  <si>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</si>
  <si>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</si>
  <si>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</si>
  <si>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</si>
  <si>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</si>
  <si>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</si>
  <si>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</si>
  <si>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</si>
  <si>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</si>
  <si>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</si>
  <si>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</si>
  <si>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</si>
  <si>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</si>
  <si>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</si>
  <si>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</si>
  <si>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</si>
  <si>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</si>
  <si>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</si>
  <si>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</si>
  <si>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</si>
  <si>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</si>
  <si>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</si>
  <si>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</si>
  <si>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</si>
  <si>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</si>
  <si>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</si>
  <si>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</si>
  <si>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</si>
  <si>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</si>
  <si>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</si>
  <si>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</si>
  <si>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</si>
  <si>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</si>
  <si>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</si>
  <si>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</si>
  <si>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</si>
  <si>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</si>
  <si>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</si>
  <si>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</si>
  <si>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</si>
  <si>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</si>
  <si>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</si>
  <si>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</si>
  <si>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</si>
  <si>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</si>
  <si>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</si>
  <si>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</si>
  <si>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</si>
  <si>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</si>
  <si>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</si>
  <si>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</si>
  <si>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</si>
  <si>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</si>
  <si>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</si>
  <si>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</si>
  <si>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</si>
  <si>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</si>
  <si>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</si>
  <si>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</si>
  <si>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</si>
  <si>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</si>
  <si>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</si>
  <si>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</si>
  <si>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</si>
  <si>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</si>
  <si>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</si>
  <si>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</si>
  <si>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</si>
  <si>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</si>
  <si>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</si>
  <si>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</si>
  <si>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</si>
  <si>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</si>
  <si>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</si>
  <si>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</si>
  <si>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</si>
  <si>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</si>
  <si>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</si>
  <si>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</si>
  <si>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</si>
  <si>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</si>
  <si>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</si>
  <si>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</si>
  <si>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</si>
  <si>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</si>
  <si>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</si>
  <si>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</si>
  <si>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</si>
  <si>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</si>
  <si>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</si>
  <si>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</si>
  <si>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</si>
  <si>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</si>
  <si>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</si>
  <si>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</si>
  <si>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</si>
  <si>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</si>
  <si>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</si>
  <si>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</si>
  <si>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</si>
  <si>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</si>
  <si>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</si>
  <si>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</si>
  <si>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</si>
  <si>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</si>
  <si>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</si>
  <si>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</si>
  <si>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</si>
  <si>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</si>
  <si>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</si>
  <si>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</si>
  <si>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</si>
  <si>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</si>
  <si>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</si>
  <si>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</si>
  <si>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</si>
  <si>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</si>
  <si>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</si>
  <si>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</si>
  <si>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</si>
  <si>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</si>
  <si>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</si>
  <si>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</si>
  <si>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</si>
  <si>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</si>
  <si>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</si>
  <si>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</si>
  <si>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</si>
  <si>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</si>
  <si>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</si>
  <si>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</si>
  <si>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</si>
  <si>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</si>
  <si>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</si>
  <si>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</si>
  <si>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</si>
  <si>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</si>
  <si>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</si>
  <si>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</si>
  <si>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</si>
  <si>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</si>
  <si>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</si>
  <si>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</si>
  <si>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</si>
  <si>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</si>
  <si>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</si>
  <si>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</si>
  <si>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</si>
  <si>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</si>
  <si>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</si>
  <si>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</si>
  <si>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</si>
  <si>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 Irena Kujačić</t>
  </si>
  <si>
    <t>Lice odgovorno za sastavljanje bilansa: Irena Kujačić</t>
  </si>
  <si>
    <t>Lice odgovorno za sastavljanje bilansa:Irena Kujačić</t>
  </si>
  <si>
    <t>od 01.01.2019  do  30.09.2019.</t>
  </si>
  <si>
    <t>Datum, 18.10.2019</t>
  </si>
  <si>
    <t>od   01.01.2019 do 30.09.2019</t>
  </si>
  <si>
    <t>od 01.01.2019  do 30.09.2019</t>
  </si>
  <si>
    <t>Podgorici, 18.10.2019.</t>
  </si>
  <si>
    <t>Stanje na dan 30 septembar tekuće godine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</si>
</sst>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A115" sqref="A11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347</v>
      </c>
      <c r="B1" s="63"/>
      <c r="C1" s="41"/>
      <c r="D1" s="41"/>
      <c r="E1" s="41"/>
    </row>
    <row r="2" spans="1:5" ht="15">
      <c r="A2" s="63" t="s">
        <v>343</v>
      </c>
      <c r="B2" s="63"/>
      <c r="C2" s="41"/>
      <c r="D2" s="41"/>
      <c r="E2" s="41"/>
    </row>
    <row r="3" spans="1:5" ht="15">
      <c r="A3" s="63" t="s">
        <v>345</v>
      </c>
      <c r="B3" s="63"/>
      <c r="C3" s="41"/>
      <c r="D3" s="41"/>
      <c r="E3" s="41"/>
    </row>
    <row r="4" spans="1:5" ht="15">
      <c r="A4" s="63" t="s">
        <v>346</v>
      </c>
      <c r="B4" s="63"/>
      <c r="C4" s="41"/>
      <c r="D4" s="41"/>
      <c r="E4" s="41"/>
    </row>
    <row r="5" spans="1:5" ht="15">
      <c r="A5" s="66" t="s">
        <v>178</v>
      </c>
      <c r="B5" s="66"/>
      <c r="C5" s="66"/>
      <c r="D5" s="66"/>
      <c r="E5" s="66"/>
    </row>
    <row r="6" spans="1:5" ht="15">
      <c r="A6" s="67" t="s">
        <v>354</v>
      </c>
      <c r="B6" s="67"/>
      <c r="C6" s="67"/>
      <c r="D6" s="67"/>
      <c r="E6" s="67"/>
    </row>
    <row r="7" spans="1:5" ht="15">
      <c r="A7" s="66" t="s">
        <v>58</v>
      </c>
      <c r="B7" s="66"/>
      <c r="C7" s="66"/>
      <c r="D7" s="66"/>
      <c r="E7" s="66"/>
    </row>
    <row r="8" spans="1:5" ht="15">
      <c r="A8" s="65" t="s">
        <v>59</v>
      </c>
      <c r="B8" s="65" t="s">
        <v>0</v>
      </c>
      <c r="C8" s="65" t="s">
        <v>328</v>
      </c>
      <c r="D8" s="65" t="s">
        <v>329</v>
      </c>
      <c r="E8" s="65"/>
    </row>
    <row r="9" spans="1:5" ht="15">
      <c r="A9" s="65"/>
      <c r="B9" s="65"/>
      <c r="C9" s="65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0.010000000000218279</v>
      </c>
      <c r="E11" s="54">
        <f>+E13+E15</f>
        <v>380.4800000000005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8427.35</v>
      </c>
      <c r="E13" s="54">
        <v>8427.35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-8427.34</v>
      </c>
      <c r="E15" s="54">
        <v>-8046.87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769168.79</v>
      </c>
      <c r="E16" s="54">
        <f>SUM(E17:E21)</f>
        <v>813733.6299999999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284032.03</v>
      </c>
      <c r="E18" s="54">
        <v>284505.65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-314863.24</v>
      </c>
      <c r="E21" s="54">
        <v>-270772.02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59568433.78</v>
      </c>
      <c r="E22" s="54">
        <f>++E23+E35</f>
        <v>51161110.34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59568433.78</v>
      </c>
      <c r="E23" s="54">
        <f>+E24+E25+E26+E27+E28+E29+E30+E31+E32+E33+E34+E34</f>
        <v>51161110.34</v>
      </c>
    </row>
    <row r="24" spans="1:5" ht="30">
      <c r="A24" s="13" t="s">
        <v>76</v>
      </c>
      <c r="B24" s="11" t="s">
        <v>77</v>
      </c>
      <c r="C24" s="58"/>
      <c r="D24" s="54">
        <v>58579314.99</v>
      </c>
      <c r="E24" s="54">
        <v>49784543.82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148834.56</v>
      </c>
      <c r="E28" s="54">
        <v>613374.51</v>
      </c>
    </row>
    <row r="29" spans="1:5" ht="30">
      <c r="A29" s="13" t="s">
        <v>86</v>
      </c>
      <c r="B29" s="12" t="s">
        <v>87</v>
      </c>
      <c r="C29" s="58"/>
      <c r="D29" s="54">
        <v>48389.04</v>
      </c>
      <c r="E29" s="54">
        <v>49775.99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791895.19</v>
      </c>
      <c r="E33" s="54">
        <v>713416.02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530000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530000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819489.6000000001</v>
      </c>
      <c r="E43" s="54">
        <f>++E44+E45+E52</f>
        <v>1001899.9299999999</v>
      </c>
    </row>
    <row r="44" spans="1:5" ht="15">
      <c r="A44" s="10">
        <v>11</v>
      </c>
      <c r="B44" s="11" t="s">
        <v>108</v>
      </c>
      <c r="C44" s="37"/>
      <c r="D44" s="54">
        <v>657449.01</v>
      </c>
      <c r="E44" s="54">
        <v>614117.63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162040.59000000003</v>
      </c>
      <c r="E45" s="54">
        <f>++E46+E48+E49+E51</f>
        <v>387782.3</v>
      </c>
    </row>
    <row r="46" spans="1:5" ht="15">
      <c r="A46" s="10">
        <v>12</v>
      </c>
      <c r="B46" s="11" t="s">
        <v>110</v>
      </c>
      <c r="C46" s="37"/>
      <c r="D46" s="54">
        <v>145727.89</v>
      </c>
      <c r="E46" s="54">
        <v>236191.36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/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106894.65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16312.7</v>
      </c>
      <c r="E51" s="54">
        <v>44696.29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332048.06</v>
      </c>
      <c r="E53" s="54">
        <v>331546.75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979981.96</v>
      </c>
      <c r="E54" s="54">
        <f>+E55+E56</f>
        <v>1666297.15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979981.96</v>
      </c>
      <c r="E56" s="54">
        <v>1666297.15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62999122.199999996</v>
      </c>
      <c r="E58" s="54">
        <f>++E57+E54+E53+E43+E39+E22+E16+E11</f>
        <v>54974968.28</v>
      </c>
    </row>
    <row r="59" spans="1:5" ht="15">
      <c r="A59" s="64" t="s">
        <v>125</v>
      </c>
      <c r="B59" s="64"/>
      <c r="C59" s="64"/>
      <c r="D59" s="64"/>
      <c r="E59" s="64"/>
    </row>
    <row r="60" spans="1:5" ht="15">
      <c r="A60" s="65" t="s">
        <v>59</v>
      </c>
      <c r="B60" s="65" t="s">
        <v>0</v>
      </c>
      <c r="C60" s="65" t="s">
        <v>328</v>
      </c>
      <c r="D60" s="65" t="s">
        <v>329</v>
      </c>
      <c r="E60" s="65"/>
    </row>
    <row r="61" spans="1:5" ht="15">
      <c r="A61" s="65"/>
      <c r="B61" s="65"/>
      <c r="C61" s="65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17623598</v>
      </c>
      <c r="E66" s="54">
        <f>+E74+E75+E67+E68+E73</f>
        <v>13609769.23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3014799.5</v>
      </c>
      <c r="E74" s="54">
        <v>1183324.91</v>
      </c>
    </row>
    <row r="75" spans="1:5" ht="15">
      <c r="A75" s="9" t="s">
        <v>57</v>
      </c>
      <c r="B75" s="11" t="s">
        <v>139</v>
      </c>
      <c r="C75" s="37"/>
      <c r="D75" s="54">
        <f>++D76+D77</f>
        <v>14608798.5</v>
      </c>
      <c r="E75" s="54">
        <f>++E76+E77</f>
        <v>12426444.32</v>
      </c>
    </row>
    <row r="76" spans="1:5" ht="15">
      <c r="A76" s="9" t="s">
        <v>140</v>
      </c>
      <c r="B76" s="11" t="s">
        <v>141</v>
      </c>
      <c r="C76" s="37"/>
      <c r="D76" s="54">
        <v>12126443.32</v>
      </c>
      <c r="E76" s="54">
        <v>9934768.44</v>
      </c>
    </row>
    <row r="77" spans="1:5" ht="15">
      <c r="A77" s="9" t="s">
        <v>142</v>
      </c>
      <c r="B77" s="11" t="s">
        <v>143</v>
      </c>
      <c r="C77" s="37"/>
      <c r="D77" s="54">
        <v>2482355.18</v>
      </c>
      <c r="E77" s="54">
        <v>2491675.88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39571807.199999996</v>
      </c>
      <c r="E78" s="54">
        <f>++E79+E86+E91</f>
        <v>37407096.24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975051.04</v>
      </c>
      <c r="E79" s="54">
        <f>++E80+E81+E82+E83+E84+E85</f>
        <v>851556.7</v>
      </c>
    </row>
    <row r="80" spans="1:5" ht="15">
      <c r="A80" s="9">
        <v>980</v>
      </c>
      <c r="B80" s="11" t="s">
        <v>146</v>
      </c>
      <c r="C80" s="37"/>
      <c r="D80" s="54">
        <v>178075.87</v>
      </c>
      <c r="E80" s="54">
        <v>239323.84</v>
      </c>
    </row>
    <row r="81" spans="1:5" ht="15">
      <c r="A81" s="9">
        <v>982</v>
      </c>
      <c r="B81" s="11" t="s">
        <v>147</v>
      </c>
      <c r="C81" s="37"/>
      <c r="D81" s="54">
        <v>651733.13</v>
      </c>
      <c r="E81" s="54">
        <v>466990.81</v>
      </c>
    </row>
    <row r="82" spans="1:5" ht="15">
      <c r="A82" s="9">
        <v>983</v>
      </c>
      <c r="B82" s="11" t="s">
        <v>148</v>
      </c>
      <c r="C82" s="37"/>
      <c r="D82" s="54">
        <v>145242.04</v>
      </c>
      <c r="E82" s="54">
        <v>145242.05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38596756.16</v>
      </c>
      <c r="E86" s="54">
        <f>++E87+E90</f>
        <v>36555539.54</v>
      </c>
    </row>
    <row r="87" spans="1:5" ht="15">
      <c r="A87" s="9">
        <v>970</v>
      </c>
      <c r="B87" s="11" t="s">
        <v>154</v>
      </c>
      <c r="C87" s="37"/>
      <c r="D87" s="54">
        <v>35101632.93</v>
      </c>
      <c r="E87" s="54">
        <v>33249037.68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3495123.23</v>
      </c>
      <c r="E90" s="54">
        <v>3306501.86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2768399.21</v>
      </c>
      <c r="E94" s="54">
        <f>++E95+E96+E97+E98+E99+E100+E101</f>
        <v>905779.34</v>
      </c>
    </row>
    <row r="95" spans="1:5" ht="15">
      <c r="A95" s="9">
        <v>22</v>
      </c>
      <c r="B95" s="11" t="s">
        <v>162</v>
      </c>
      <c r="C95" s="37"/>
      <c r="D95" s="54">
        <v>631622.3</v>
      </c>
      <c r="E95" s="54">
        <v>477639.74</v>
      </c>
    </row>
    <row r="96" spans="1:5" ht="15">
      <c r="A96" s="9">
        <v>23</v>
      </c>
      <c r="B96" s="11" t="s">
        <v>163</v>
      </c>
      <c r="C96" s="37"/>
      <c r="D96" s="54">
        <v>88401.39</v>
      </c>
      <c r="E96" s="54">
        <v>134329.22</v>
      </c>
    </row>
    <row r="97" spans="1:5" ht="15">
      <c r="A97" s="9">
        <v>24</v>
      </c>
      <c r="B97" s="11" t="s">
        <v>164</v>
      </c>
      <c r="C97" s="37"/>
      <c r="D97" s="37"/>
      <c r="E97" s="54"/>
    </row>
    <row r="98" spans="1:5" ht="15">
      <c r="A98" s="9">
        <v>25</v>
      </c>
      <c r="B98" s="11" t="s">
        <v>165</v>
      </c>
      <c r="C98" s="37"/>
      <c r="D98" s="37"/>
      <c r="E98" s="54"/>
    </row>
    <row r="99" spans="1:5" ht="15">
      <c r="A99" s="9">
        <v>26</v>
      </c>
      <c r="B99" s="11" t="s">
        <v>166</v>
      </c>
      <c r="C99" s="37"/>
      <c r="D99" s="54">
        <v>2020000</v>
      </c>
      <c r="E99" s="54"/>
    </row>
    <row r="100" spans="1:5" ht="15">
      <c r="A100" s="9">
        <v>21</v>
      </c>
      <c r="B100" s="11" t="s">
        <v>167</v>
      </c>
      <c r="C100" s="37"/>
      <c r="D100" s="54">
        <v>22713.2</v>
      </c>
      <c r="E100" s="54">
        <v>3801.35</v>
      </c>
    </row>
    <row r="101" spans="1:5" ht="15">
      <c r="A101" s="9" t="s">
        <v>168</v>
      </c>
      <c r="B101" s="11" t="s">
        <v>169</v>
      </c>
      <c r="C101" s="58"/>
      <c r="D101" s="54">
        <v>5662.32</v>
      </c>
      <c r="E101" s="54">
        <v>290009.03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35306.36</v>
      </c>
      <c r="E107" s="54">
        <v>52312.04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62999122.199999996</v>
      </c>
      <c r="E108" s="54">
        <f>++E107+E94+E78+E66+E63</f>
        <v>54974968.28000001</v>
      </c>
    </row>
    <row r="110" spans="1:2" ht="15">
      <c r="A110" s="63" t="s">
        <v>351</v>
      </c>
      <c r="B110" s="63"/>
    </row>
    <row r="111" spans="1:2" ht="15">
      <c r="A111" s="63" t="s">
        <v>349</v>
      </c>
      <c r="B111" s="63"/>
    </row>
    <row r="112" spans="1:2" ht="15">
      <c r="A112" s="40"/>
      <c r="B112" s="39"/>
    </row>
    <row r="113" spans="1:2" ht="15">
      <c r="A113" s="63" t="s">
        <v>344</v>
      </c>
      <c r="B113" s="63"/>
    </row>
    <row r="114" spans="1:2" ht="15">
      <c r="A114" s="63" t="s">
        <v>355</v>
      </c>
      <c r="B114" s="63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0">
      <selection activeCell="G117" sqref="G117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343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356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4444553.05</v>
      </c>
      <c r="E10" s="55">
        <f>++E11+E20</f>
        <v>4382781.279999998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4419848.52</v>
      </c>
      <c r="E11" s="55">
        <f>+E12+E13+E14+E15+E16+E17+E18+E19</f>
        <v>4348801.849999999</v>
      </c>
    </row>
    <row r="12" spans="1:5" ht="15">
      <c r="A12" s="19">
        <v>750</v>
      </c>
      <c r="B12" s="21" t="s">
        <v>181</v>
      </c>
      <c r="C12" s="38"/>
      <c r="D12" s="55">
        <v>4598070.05</v>
      </c>
      <c r="E12" s="55">
        <v>4519884.52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-238054.78</v>
      </c>
      <c r="E16" s="55">
        <v>-235266.03</v>
      </c>
    </row>
    <row r="17" spans="1:5" ht="15">
      <c r="A17" s="19">
        <v>756</v>
      </c>
      <c r="B17" s="21" t="s">
        <v>186</v>
      </c>
      <c r="C17" s="38"/>
      <c r="D17" s="55">
        <v>61247.97</v>
      </c>
      <c r="E17" s="55">
        <v>65161.1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-1414.72</v>
      </c>
      <c r="E19" s="55">
        <v>-977.74</v>
      </c>
    </row>
    <row r="20" spans="1:5" ht="15">
      <c r="A20" s="19"/>
      <c r="B20" s="20" t="s">
        <v>189</v>
      </c>
      <c r="C20" s="58">
        <v>17</v>
      </c>
      <c r="D20" s="55">
        <f>+D21+D22+O11+D23+D24</f>
        <v>24704.53</v>
      </c>
      <c r="E20" s="55">
        <f>+E21+E22+Q11+E23+E24</f>
        <v>33979.43</v>
      </c>
    </row>
    <row r="21" spans="1:5" ht="15">
      <c r="A21" s="19">
        <v>760</v>
      </c>
      <c r="B21" s="21" t="s">
        <v>190</v>
      </c>
      <c r="C21" s="38"/>
      <c r="D21" s="55">
        <v>13270.03</v>
      </c>
      <c r="E21" s="55">
        <v>13169.89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2585.57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11434.5</v>
      </c>
      <c r="E24" s="55">
        <v>18223.97</v>
      </c>
    </row>
    <row r="25" spans="1:5" ht="15.75" customHeight="1">
      <c r="A25" s="19"/>
      <c r="B25" s="20" t="s">
        <v>194</v>
      </c>
      <c r="C25" s="38"/>
      <c r="D25" s="55">
        <f>++D26+D37+D43</f>
        <v>4015661.45</v>
      </c>
      <c r="E25" s="55">
        <f>++E26+E37+E43</f>
        <v>3861296.81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1900175.07</v>
      </c>
      <c r="E26" s="55">
        <f>SUM(E27:E36)</f>
        <v>2090462.5100000002</v>
      </c>
    </row>
    <row r="27" spans="1:5" ht="15.75" customHeight="1">
      <c r="A27" s="19">
        <v>400</v>
      </c>
      <c r="B27" s="21" t="s">
        <v>196</v>
      </c>
      <c r="C27" s="58"/>
      <c r="D27" s="55">
        <v>1806026.68</v>
      </c>
      <c r="E27" s="55">
        <v>2260501.36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-90801.22</v>
      </c>
      <c r="E31" s="55">
        <v>-71949.96</v>
      </c>
    </row>
    <row r="32" spans="1:5" ht="19.5" customHeight="1">
      <c r="A32" s="19">
        <v>405</v>
      </c>
      <c r="B32" s="21" t="s">
        <v>201</v>
      </c>
      <c r="C32" s="58"/>
      <c r="D32" s="55">
        <v>184742.32</v>
      </c>
      <c r="E32" s="55">
        <v>-132465.36</v>
      </c>
    </row>
    <row r="33" spans="1:5" ht="27.75" customHeight="1">
      <c r="A33" s="19">
        <v>406</v>
      </c>
      <c r="B33" s="21" t="s">
        <v>202</v>
      </c>
      <c r="C33" s="58"/>
      <c r="D33" s="55">
        <v>207.3</v>
      </c>
      <c r="E33" s="55">
        <v>4310.82</v>
      </c>
    </row>
    <row r="34" spans="1:5" ht="18.75" customHeight="1">
      <c r="A34" s="19">
        <v>407</v>
      </c>
      <c r="B34" s="21" t="s">
        <v>203</v>
      </c>
      <c r="C34" s="58"/>
      <c r="D34" s="38">
        <v>-0.01</v>
      </c>
      <c r="E34" s="55">
        <v>20264.78</v>
      </c>
    </row>
    <row r="35" spans="1:5" ht="28.5" customHeight="1">
      <c r="A35" s="19">
        <v>408</v>
      </c>
      <c r="B35" s="21" t="s">
        <v>204</v>
      </c>
      <c r="C35" s="58"/>
      <c r="D35" s="55">
        <v>0</v>
      </c>
      <c r="E35" s="55">
        <v>9800.87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2039093.29</v>
      </c>
      <c r="E37" s="55">
        <f>SUM(E38:E42)</f>
        <v>1717130.29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2008781.76</v>
      </c>
      <c r="E39" s="55">
        <v>1693695.72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30311.53</v>
      </c>
      <c r="E42" s="55">
        <v>23434.57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76393.09</v>
      </c>
      <c r="E43" s="55">
        <f>SUM(E44:E52)</f>
        <v>53704.01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52214.67</v>
      </c>
      <c r="E47" s="55">
        <v>44894.17</v>
      </c>
    </row>
    <row r="48" spans="1:5" ht="17.25" customHeight="1">
      <c r="A48" s="19">
        <v>424</v>
      </c>
      <c r="B48" s="21" t="s">
        <v>219</v>
      </c>
      <c r="C48" s="58"/>
      <c r="D48" s="55">
        <v>23505.36</v>
      </c>
      <c r="E48" s="55">
        <v>7994.02</v>
      </c>
    </row>
    <row r="49" spans="1:5" ht="16.5" customHeight="1">
      <c r="A49" s="19">
        <v>429</v>
      </c>
      <c r="B49" s="21" t="s">
        <v>220</v>
      </c>
      <c r="C49" s="58"/>
      <c r="D49" s="38">
        <v>673.06</v>
      </c>
      <c r="E49" s="55">
        <v>815.82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428891.5999999996</v>
      </c>
      <c r="E53" s="55">
        <f>++E10-E25</f>
        <v>521484.46999999834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985755.01</v>
      </c>
      <c r="E54" s="55">
        <f>++E55+E56+E57+E58+E62+E67+E74-E75</f>
        <v>883459.02</v>
      </c>
    </row>
    <row r="55" spans="1:5" ht="18.75" customHeight="1">
      <c r="A55" s="19"/>
      <c r="B55" s="20" t="s">
        <v>226</v>
      </c>
      <c r="C55" s="58"/>
      <c r="D55" s="55">
        <v>480502.48</v>
      </c>
      <c r="E55" s="55">
        <v>392283.72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45308.76</v>
      </c>
      <c r="E57" s="55">
        <v>40563.07</v>
      </c>
    </row>
    <row r="58" spans="1:5" ht="15">
      <c r="A58" s="18"/>
      <c r="B58" s="20" t="s">
        <v>229</v>
      </c>
      <c r="C58" s="58"/>
      <c r="D58" s="55">
        <f>++D59+D60+D61</f>
        <v>250220.88999999998</v>
      </c>
      <c r="E58" s="55">
        <f>++E59+E60+E61</f>
        <v>268110.57</v>
      </c>
    </row>
    <row r="59" spans="1:5" ht="18" customHeight="1">
      <c r="A59" s="19"/>
      <c r="B59" s="21" t="s">
        <v>230</v>
      </c>
      <c r="C59" s="58"/>
      <c r="D59" s="55">
        <v>207840.11</v>
      </c>
      <c r="E59" s="55">
        <v>221131.6</v>
      </c>
    </row>
    <row r="60" spans="1:5" ht="15">
      <c r="A60" s="19"/>
      <c r="B60" s="21" t="s">
        <v>231</v>
      </c>
      <c r="C60" s="58"/>
      <c r="D60" s="55">
        <v>26072.44</v>
      </c>
      <c r="E60" s="55">
        <v>26774.79</v>
      </c>
    </row>
    <row r="61" spans="1:5" ht="15">
      <c r="A61" s="19"/>
      <c r="B61" s="21" t="s">
        <v>232</v>
      </c>
      <c r="C61" s="58"/>
      <c r="D61" s="55">
        <v>16308.34</v>
      </c>
      <c r="E61" s="55">
        <v>20204.18</v>
      </c>
    </row>
    <row r="62" spans="1:5" ht="15">
      <c r="A62" s="18"/>
      <c r="B62" s="20" t="s">
        <v>233</v>
      </c>
      <c r="C62" s="58"/>
      <c r="D62" s="55">
        <f>++D63+D64+D65+D66</f>
        <v>19789.92</v>
      </c>
      <c r="E62" s="55">
        <f>++E63+E64+E65+E66</f>
        <v>20132.4</v>
      </c>
    </row>
    <row r="63" spans="1:5" ht="30">
      <c r="A63" s="19"/>
      <c r="B63" s="21" t="s">
        <v>234</v>
      </c>
      <c r="C63" s="58"/>
      <c r="D63" s="55">
        <v>4601.98</v>
      </c>
      <c r="E63" s="55">
        <v>5033.31</v>
      </c>
    </row>
    <row r="64" spans="1:5" ht="14.25" customHeight="1">
      <c r="A64" s="19"/>
      <c r="B64" s="21" t="s">
        <v>235</v>
      </c>
      <c r="C64" s="58"/>
      <c r="D64" s="55">
        <v>5434.42</v>
      </c>
      <c r="E64" s="55">
        <v>5025.21</v>
      </c>
    </row>
    <row r="65" spans="1:5" ht="15.75" customHeight="1">
      <c r="A65" s="19"/>
      <c r="B65" s="21" t="s">
        <v>236</v>
      </c>
      <c r="C65" s="58"/>
      <c r="D65" s="55">
        <v>8193.83</v>
      </c>
      <c r="E65" s="55">
        <v>7820.73</v>
      </c>
    </row>
    <row r="66" spans="1:5" ht="15">
      <c r="A66" s="19"/>
      <c r="B66" s="21" t="s">
        <v>237</v>
      </c>
      <c r="C66" s="58"/>
      <c r="D66" s="55">
        <v>1559.69</v>
      </c>
      <c r="E66" s="55">
        <v>2253.15</v>
      </c>
    </row>
    <row r="67" spans="1:5" ht="15">
      <c r="A67" s="18"/>
      <c r="B67" s="20" t="s">
        <v>238</v>
      </c>
      <c r="C67" s="58"/>
      <c r="D67" s="55">
        <f>++D68+D69+D70+D71+D72+D73</f>
        <v>168272.36000000002</v>
      </c>
      <c r="E67" s="55">
        <f>++E68+E69+E70+E71+E72+E73</f>
        <v>188622.21</v>
      </c>
    </row>
    <row r="68" spans="1:5" ht="44.25" customHeight="1">
      <c r="A68" s="19"/>
      <c r="B68" s="21" t="s">
        <v>239</v>
      </c>
      <c r="C68" s="58"/>
      <c r="D68" s="55">
        <v>33588.91</v>
      </c>
      <c r="E68" s="55">
        <v>25483.58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38701.63</v>
      </c>
      <c r="E70" s="55">
        <v>29322.81</v>
      </c>
    </row>
    <row r="71" spans="1:5" ht="15.75" customHeight="1">
      <c r="A71" s="19"/>
      <c r="B71" s="21" t="s">
        <v>242</v>
      </c>
      <c r="C71" s="58"/>
      <c r="D71" s="55">
        <v>1192.98</v>
      </c>
      <c r="E71" s="55">
        <v>1422.36</v>
      </c>
    </row>
    <row r="72" spans="1:5" ht="15.75" customHeight="1">
      <c r="A72" s="19"/>
      <c r="B72" s="21" t="s">
        <v>243</v>
      </c>
      <c r="C72" s="58"/>
      <c r="D72" s="55">
        <v>35801.16</v>
      </c>
      <c r="E72" s="55">
        <v>34535.99</v>
      </c>
    </row>
    <row r="73" spans="1:5" ht="15.75" customHeight="1">
      <c r="A73" s="19"/>
      <c r="B73" s="21" t="s">
        <v>244</v>
      </c>
      <c r="C73" s="58"/>
      <c r="D73" s="55">
        <v>58987.68</v>
      </c>
      <c r="E73" s="55">
        <v>97857.47</v>
      </c>
    </row>
    <row r="74" spans="1:5" ht="15.75" customHeight="1">
      <c r="A74" s="19"/>
      <c r="B74" s="20" t="s">
        <v>245</v>
      </c>
      <c r="C74" s="58"/>
      <c r="D74" s="55">
        <v>85495.56</v>
      </c>
      <c r="E74" s="55">
        <v>36669.03</v>
      </c>
    </row>
    <row r="75" spans="1:5" ht="15.75" customHeight="1">
      <c r="A75" s="19">
        <v>706</v>
      </c>
      <c r="B75" s="20" t="s">
        <v>246</v>
      </c>
      <c r="C75" s="58"/>
      <c r="D75" s="55">
        <v>63834.96</v>
      </c>
      <c r="E75" s="55">
        <v>62921.98</v>
      </c>
    </row>
    <row r="76" spans="1:5" ht="15.75" customHeight="1">
      <c r="A76" s="19"/>
      <c r="B76" s="20" t="s">
        <v>247</v>
      </c>
      <c r="C76" s="58"/>
      <c r="D76" s="55">
        <f>++D53-D54</f>
        <v>-556863.4100000004</v>
      </c>
      <c r="E76" s="55">
        <f>++E53-E54</f>
        <v>-361974.5500000017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3039218.59</v>
      </c>
      <c r="E77" s="55">
        <f>++E92+E109</f>
        <v>2999592.3899999997</v>
      </c>
    </row>
    <row r="78" spans="1:5" ht="31.5" customHeight="1">
      <c r="A78" s="19"/>
      <c r="B78" s="20" t="s">
        <v>249</v>
      </c>
      <c r="C78" s="58"/>
      <c r="D78" s="55">
        <f>+SUM(D79:D84)</f>
        <v>2065964.81</v>
      </c>
      <c r="E78" s="55">
        <f>+SUM(E79:E84)</f>
        <v>2218602.53</v>
      </c>
    </row>
    <row r="79" spans="1:5" ht="15.75" customHeight="1">
      <c r="A79" s="19">
        <v>770</v>
      </c>
      <c r="B79" s="21" t="s">
        <v>250</v>
      </c>
      <c r="C79" s="58"/>
      <c r="D79" s="55">
        <v>2052271.76</v>
      </c>
      <c r="E79" s="55">
        <v>2218602.53</v>
      </c>
    </row>
    <row r="80" spans="1:5" ht="29.25" customHeight="1">
      <c r="A80" s="19">
        <v>771</v>
      </c>
      <c r="B80" s="21" t="s">
        <v>251</v>
      </c>
      <c r="C80" s="58"/>
      <c r="D80" s="55">
        <v>13693.05</v>
      </c>
      <c r="E80" s="38">
        <v>0</v>
      </c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13966.24</v>
      </c>
      <c r="E85" s="55">
        <f>SUM(E86:E91)</f>
        <v>22242.95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13966.24</v>
      </c>
      <c r="E87" s="55">
        <v>22242.95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2051998.57</v>
      </c>
      <c r="E92" s="55">
        <f>++E78-E85</f>
        <v>2196359.5799999996</v>
      </c>
    </row>
    <row r="93" spans="1:5" ht="32.25" customHeight="1">
      <c r="A93" s="19"/>
      <c r="B93" s="20" t="s">
        <v>267</v>
      </c>
      <c r="C93" s="58"/>
      <c r="D93" s="55">
        <f>++D94+D95+D99+D100</f>
        <v>989532.1699999999</v>
      </c>
      <c r="E93" s="55">
        <f>++E94+E95+E99+E100</f>
        <v>804624.77</v>
      </c>
    </row>
    <row r="94" spans="1:5" ht="17.25" customHeight="1">
      <c r="A94" s="19">
        <v>770</v>
      </c>
      <c r="B94" s="21" t="s">
        <v>268</v>
      </c>
      <c r="C94" s="58"/>
      <c r="D94" s="55">
        <v>-487316.94</v>
      </c>
      <c r="E94" s="55">
        <v>-570802.49</v>
      </c>
    </row>
    <row r="95" spans="1:5" ht="15.75" customHeight="1">
      <c r="A95" s="19">
        <v>772</v>
      </c>
      <c r="B95" s="21" t="s">
        <v>269</v>
      </c>
      <c r="C95" s="58"/>
      <c r="D95" s="55">
        <v>1456703.4</v>
      </c>
      <c r="E95" s="55">
        <v>1359537.95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3600</v>
      </c>
      <c r="E99" s="55">
        <v>3600</v>
      </c>
    </row>
    <row r="100" spans="1:5" ht="15" customHeight="1">
      <c r="A100" s="22" t="s">
        <v>276</v>
      </c>
      <c r="B100" s="21" t="s">
        <v>277</v>
      </c>
      <c r="C100" s="58"/>
      <c r="D100" s="55">
        <v>16545.71</v>
      </c>
      <c r="E100" s="55">
        <v>12289.31</v>
      </c>
    </row>
    <row r="101" spans="1:5" ht="37.5" customHeight="1">
      <c r="A101" s="19"/>
      <c r="B101" s="20" t="s">
        <v>278</v>
      </c>
      <c r="C101" s="58"/>
      <c r="D101" s="55">
        <f>++D105+D106+D108</f>
        <v>2312.15</v>
      </c>
      <c r="E101" s="55">
        <f>+E102+E105+E106</f>
        <v>1391.96</v>
      </c>
    </row>
    <row r="102" spans="1:5" ht="18" customHeight="1">
      <c r="A102" s="19">
        <v>730</v>
      </c>
      <c r="B102" s="21" t="s">
        <v>279</v>
      </c>
      <c r="C102" s="58"/>
      <c r="D102" s="38"/>
      <c r="E102" s="38">
        <v>5.01</v>
      </c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0</v>
      </c>
      <c r="E105" s="55">
        <v>0</v>
      </c>
    </row>
    <row r="106" spans="1:5" ht="31.5" customHeight="1">
      <c r="A106" s="22" t="s">
        <v>284</v>
      </c>
      <c r="B106" s="21" t="s">
        <v>285</v>
      </c>
      <c r="C106" s="58"/>
      <c r="D106" s="55">
        <v>1386.95</v>
      </c>
      <c r="E106" s="55">
        <v>1386.95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925.2</v>
      </c>
      <c r="E108" s="38">
        <v>0</v>
      </c>
    </row>
    <row r="109" spans="1:5" ht="36" customHeight="1">
      <c r="A109" s="19"/>
      <c r="B109" s="20" t="s">
        <v>288</v>
      </c>
      <c r="C109" s="58"/>
      <c r="D109" s="55">
        <f>+D93-D101</f>
        <v>987220.0199999999</v>
      </c>
      <c r="E109" s="55">
        <f>+E93-E101</f>
        <v>803232.81</v>
      </c>
    </row>
    <row r="110" spans="1:5" ht="32.25" customHeight="1">
      <c r="A110" s="19"/>
      <c r="B110" s="20" t="s">
        <v>289</v>
      </c>
      <c r="C110" s="58"/>
      <c r="D110" s="55">
        <f>++D76+D77</f>
        <v>2482355.1799999997</v>
      </c>
      <c r="E110" s="55">
        <f>++E76+E77</f>
        <v>2637617.839999998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f>++E112</f>
        <v>0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0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2482355.1799999997</v>
      </c>
      <c r="E114" s="55">
        <f>++E110-E111</f>
        <v>2637617.839999998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352</v>
      </c>
      <c r="B119" s="63"/>
      <c r="C119" s="69"/>
      <c r="D119" s="69"/>
      <c r="E119" s="44"/>
    </row>
    <row r="120" spans="1:2" ht="15">
      <c r="A120" s="63" t="s">
        <v>349</v>
      </c>
      <c r="B120" s="63" t="s">
        <v>350</v>
      </c>
    </row>
    <row r="121" spans="1:3" ht="15">
      <c r="A121" s="42"/>
      <c r="B121" s="42"/>
      <c r="C121" s="5"/>
    </row>
    <row r="122" spans="1:2" ht="15">
      <c r="A122" s="39" t="s">
        <v>344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3">
      <selection activeCell="D58" sqref="D5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347</v>
      </c>
      <c r="B1" s="39"/>
      <c r="C1" s="39"/>
      <c r="D1" s="39"/>
      <c r="E1" s="39"/>
    </row>
    <row r="2" spans="1:5" ht="15">
      <c r="A2" s="39" t="s">
        <v>343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357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4987290.1</v>
      </c>
      <c r="E11" s="56">
        <v>7074633.98</v>
      </c>
    </row>
    <row r="12" spans="1:5" ht="17.25" customHeight="1">
      <c r="A12" s="31"/>
      <c r="B12" s="32" t="s">
        <v>8</v>
      </c>
      <c r="C12" s="46"/>
      <c r="D12" s="56">
        <v>4715943.34</v>
      </c>
      <c r="E12" s="56">
        <v>6808792.92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271346.75999999995</v>
      </c>
      <c r="E14" s="56">
        <v>265841.06000000006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3288246.0799999996</v>
      </c>
      <c r="E16" s="56">
        <v>4793937.44</v>
      </c>
    </row>
    <row r="17" spans="1:5" ht="26.25">
      <c r="A17" s="19"/>
      <c r="B17" s="32" t="s">
        <v>13</v>
      </c>
      <c r="C17" s="46"/>
      <c r="D17" s="56">
        <v>1722340.6099999999</v>
      </c>
      <c r="E17" s="56">
        <v>2677884.63</v>
      </c>
    </row>
    <row r="18" spans="1:5" ht="26.25">
      <c r="A18" s="19"/>
      <c r="B18" s="32" t="s">
        <v>14</v>
      </c>
      <c r="C18" s="46"/>
      <c r="D18" s="56">
        <v>127497.35</v>
      </c>
      <c r="E18" s="56">
        <v>225045.00000000003</v>
      </c>
    </row>
    <row r="19" spans="1:5" ht="26.25">
      <c r="A19" s="19"/>
      <c r="B19" s="32" t="s">
        <v>15</v>
      </c>
      <c r="C19" s="46"/>
      <c r="D19" s="56">
        <v>230274.13</v>
      </c>
      <c r="E19" s="56">
        <v>560049.53</v>
      </c>
    </row>
    <row r="20" spans="1:5" ht="15">
      <c r="A20" s="19"/>
      <c r="B20" s="32" t="s">
        <v>16</v>
      </c>
      <c r="C20" s="46"/>
      <c r="D20" s="56">
        <v>320296.26</v>
      </c>
      <c r="E20" s="56">
        <v>257780.83999999997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479268.45</v>
      </c>
      <c r="E22" s="56">
        <v>555375.12</v>
      </c>
    </row>
    <row r="23" spans="1:5" ht="15">
      <c r="A23" s="19"/>
      <c r="B23" s="32" t="s">
        <v>19</v>
      </c>
      <c r="C23" s="46"/>
      <c r="D23" s="56">
        <v>408569.27999999997</v>
      </c>
      <c r="E23" s="56">
        <v>517802.3200000001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1699044.02</v>
      </c>
      <c r="E25" s="56">
        <v>2280696.54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23108779.540000003</v>
      </c>
      <c r="E27" s="56">
        <v>24736707.11</v>
      </c>
    </row>
    <row r="28" spans="1:5" ht="15">
      <c r="A28" s="31"/>
      <c r="B28" s="30" t="s">
        <v>25</v>
      </c>
      <c r="C28" s="46"/>
      <c r="D28" s="56">
        <v>20813805</v>
      </c>
      <c r="E28" s="56">
        <v>0</v>
      </c>
    </row>
    <row r="29" spans="1:5" ht="15">
      <c r="A29" s="31"/>
      <c r="B29" s="30" t="s">
        <v>26</v>
      </c>
      <c r="C29" s="46"/>
      <c r="D29" s="56">
        <v>2284519.12</v>
      </c>
      <c r="E29" s="56">
        <v>24200776.95</v>
      </c>
    </row>
    <row r="30" spans="1:5" ht="15">
      <c r="A30" s="31"/>
      <c r="B30" s="30" t="s">
        <v>27</v>
      </c>
      <c r="C30" s="46"/>
      <c r="D30" s="56">
        <v>0</v>
      </c>
      <c r="E30" s="56"/>
    </row>
    <row r="31" spans="1:5" ht="15">
      <c r="A31" s="31"/>
      <c r="B31" s="32" t="s">
        <v>28</v>
      </c>
      <c r="C31" s="46"/>
      <c r="D31" s="56">
        <v>3650</v>
      </c>
      <c r="E31" s="56">
        <v>4900</v>
      </c>
    </row>
    <row r="32" spans="1:5" ht="15">
      <c r="A32" s="31"/>
      <c r="B32" s="32" t="s">
        <v>29</v>
      </c>
      <c r="C32" s="46"/>
      <c r="D32" s="56">
        <v>6805.42</v>
      </c>
      <c r="E32" s="56">
        <v>531030.1599999998</v>
      </c>
    </row>
    <row r="33" spans="1:5" ht="15">
      <c r="A33" s="28">
        <v>2</v>
      </c>
      <c r="B33" s="29" t="s">
        <v>30</v>
      </c>
      <c r="C33" s="46"/>
      <c r="D33" s="56">
        <f>+SUM(D34:D41)</f>
        <v>26431491.23</v>
      </c>
      <c r="E33" s="56">
        <v>27394856.990000002</v>
      </c>
    </row>
    <row r="34" spans="1:5" ht="26.25">
      <c r="A34" s="31"/>
      <c r="B34" s="32" t="s">
        <v>31</v>
      </c>
      <c r="C34" s="46"/>
      <c r="D34" s="56">
        <v>25931691.23</v>
      </c>
      <c r="E34" s="56">
        <v>27290766.19</v>
      </c>
    </row>
    <row r="35" spans="1:5" ht="26.25">
      <c r="A35" s="31"/>
      <c r="B35" s="32" t="s">
        <v>32</v>
      </c>
      <c r="C35" s="46"/>
      <c r="D35" s="56">
        <v>499800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>
        <v>104090.8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-3322711.6899999976</v>
      </c>
      <c r="E42" s="56">
        <v>-2658149.8800000027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20900000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>
        <v>20900000</v>
      </c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19233000.95</v>
      </c>
      <c r="E49" s="56">
        <v>300001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>
        <v>18948000</v>
      </c>
      <c r="E52" s="56"/>
    </row>
    <row r="53" spans="1:5" ht="15">
      <c r="A53" s="31"/>
      <c r="B53" s="32" t="s">
        <v>51</v>
      </c>
      <c r="C53" s="46"/>
      <c r="D53" s="56">
        <v>285000.95</v>
      </c>
      <c r="E53" s="56">
        <v>300001</v>
      </c>
    </row>
    <row r="54" spans="1:5" ht="15">
      <c r="A54" s="28">
        <v>3</v>
      </c>
      <c r="B54" s="29" t="s">
        <v>52</v>
      </c>
      <c r="C54" s="46"/>
      <c r="D54" s="56">
        <f>+D44-D49</f>
        <v>1666999.0500000007</v>
      </c>
      <c r="E54" s="56">
        <v>-300001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43331.38000000315</v>
      </c>
      <c r="E56" s="56">
        <v>-677454.3400000026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657449.0099999979</v>
      </c>
      <c r="E58" s="56">
        <v>614117.6299999952</v>
      </c>
    </row>
    <row r="59" spans="1:5" ht="15">
      <c r="A59" s="30"/>
      <c r="B59" s="34" t="s">
        <v>56</v>
      </c>
      <c r="C59" s="46"/>
      <c r="D59" s="56">
        <f>++E58</f>
        <v>614117.6299999952</v>
      </c>
      <c r="E59" s="56">
        <v>1291571.97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353</v>
      </c>
      <c r="B61" s="48"/>
      <c r="C61" s="47"/>
      <c r="D61" s="35"/>
      <c r="E61" s="35"/>
    </row>
    <row r="62" spans="1:7" ht="15">
      <c r="A62" s="47" t="s">
        <v>349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342</v>
      </c>
      <c r="B64" s="47" t="s">
        <v>358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347</v>
      </c>
      <c r="B1" s="39"/>
      <c r="C1" s="39"/>
    </row>
    <row r="2" spans="1:3" ht="15">
      <c r="A2" s="39" t="s">
        <v>343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357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3049186.02</v>
      </c>
      <c r="F8" s="38"/>
      <c r="G8" s="38"/>
      <c r="H8" s="38"/>
      <c r="I8" s="38"/>
      <c r="J8" s="55">
        <v>10234769.44</v>
      </c>
      <c r="K8" s="55">
        <f>++J8+I8+H8+G8+F8+E8+D8+C8+B8</f>
        <v>16283966.889999999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-1865861.11</v>
      </c>
      <c r="F12" s="38"/>
      <c r="G12" s="38"/>
      <c r="H12" s="38"/>
      <c r="I12" s="38"/>
      <c r="J12" s="38"/>
      <c r="K12" s="55">
        <f>++J12+I12+H12+G12+F12+E12+D12+C12+B12</f>
        <v>-1865861.11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2491675.88</v>
      </c>
      <c r="K15" s="55">
        <f>++J15+I15+H15+G15+F15+E15+D15+C15+B15</f>
        <v>2491675.88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1183324.91</v>
      </c>
      <c r="F19" s="55">
        <v>0</v>
      </c>
      <c r="G19" s="55">
        <v>0</v>
      </c>
      <c r="H19" s="55">
        <v>0</v>
      </c>
      <c r="I19" s="55">
        <v>0</v>
      </c>
      <c r="J19" s="55">
        <v>12426444.32</v>
      </c>
      <c r="K19" s="55">
        <f>++J19+I19+H19+G19+F19+E19+D19+C19+B19</f>
        <v>16609780.66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1183324.91</v>
      </c>
      <c r="F22" s="38"/>
      <c r="G22" s="38"/>
      <c r="H22" s="38"/>
      <c r="I22" s="38"/>
      <c r="J22" s="55">
        <f>++J19</f>
        <v>12426444.32</v>
      </c>
      <c r="K22" s="55">
        <f>++J22+I22+H22+G22+F22+E22+D22+C22+B22</f>
        <v>16609780.66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1831474.59</v>
      </c>
      <c r="F26" s="38"/>
      <c r="G26" s="38"/>
      <c r="H26" s="38"/>
      <c r="I26" s="38"/>
      <c r="J26" s="38"/>
      <c r="K26" s="55">
        <f>++J26+I26+H26+G26+F26+E26+D26+C26+B26</f>
        <v>1831474.59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2482355.18</v>
      </c>
      <c r="K29" s="55">
        <f>++J29+I29+H29+G29+F29+E29+D29+C29+B29</f>
        <v>2482355.18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359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3014799.5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14608798.5</v>
      </c>
      <c r="K33" s="55">
        <f>++J33+I33+H33+G33+F33+E33+D33+C33+B33</f>
        <v>20623609.43</v>
      </c>
      <c r="L33" s="61"/>
    </row>
    <row r="34" ht="15">
      <c r="E34" s="60"/>
    </row>
    <row r="35" spans="1:5" ht="15">
      <c r="A35" s="63" t="s">
        <v>352</v>
      </c>
      <c r="B35" s="63"/>
      <c r="C35" s="39"/>
      <c r="E35" s="60"/>
    </row>
    <row r="36" spans="1:11" ht="15">
      <c r="A36" s="53" t="s">
        <v>349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348</v>
      </c>
      <c r="B38" s="39"/>
      <c r="C38" s="39"/>
      <c r="E38" s="60"/>
      <c r="F38" s="60"/>
      <c r="J38" s="60"/>
      <c r="K38" s="60"/>
    </row>
    <row r="39" spans="1:12" ht="15">
      <c r="A39" s="39" t="s">
        <v>355</v>
      </c>
      <c r="B39" s="39"/>
      <c r="C39" s="39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2019-10-18T13:43:50Z</cp:lastPrinted>
  <dcterms:created xsi:type="dcterms:W3CDTF">2012-02-03T11:53:42Z</dcterms:created>
  <dcterms:modified xsi:type="dcterms:W3CDTF">2019-10-18T13:57:54Z</dcterms:modified>
  <cp:category/>
  <cp:version/>
  <cp:contentType/>
  <cp:contentStatus/>
</cp:coreProperties>
</file>